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абель" sheetId="1" r:id="rId1"/>
    <sheet name="Тонкие маты" sheetId="2" r:id="rId2"/>
  </sheets>
  <definedNames/>
  <calcPr fullCalcOnLoad="1"/>
</workbook>
</file>

<file path=xl/sharedStrings.xml><?xml version="1.0" encoding="utf-8"?>
<sst xmlns="http://schemas.openxmlformats.org/spreadsheetml/2006/main" count="267" uniqueCount="80">
  <si>
    <t>Длина</t>
  </si>
  <si>
    <t>кв.м.</t>
  </si>
  <si>
    <t>Вт</t>
  </si>
  <si>
    <t>м</t>
  </si>
  <si>
    <t xml:space="preserve"> </t>
  </si>
  <si>
    <t>Размер</t>
  </si>
  <si>
    <t>0,5х1</t>
  </si>
  <si>
    <t>0,5х2</t>
  </si>
  <si>
    <t>0,5х3</t>
  </si>
  <si>
    <t>0,5х4</t>
  </si>
  <si>
    <t>0,5х5</t>
  </si>
  <si>
    <t>0,5х6</t>
  </si>
  <si>
    <t>0,5х7</t>
  </si>
  <si>
    <t>0,5х8</t>
  </si>
  <si>
    <t>0,5х10</t>
  </si>
  <si>
    <t>0,5х12</t>
  </si>
  <si>
    <t>0,5х14</t>
  </si>
  <si>
    <t>0,5х16</t>
  </si>
  <si>
    <t>0,5х18</t>
  </si>
  <si>
    <t>0,5х20</t>
  </si>
  <si>
    <t>0,5х24</t>
  </si>
  <si>
    <t xml:space="preserve">Площадь обогрева </t>
  </si>
  <si>
    <t xml:space="preserve">Стоимость системы "Теплый пол" с использованием </t>
  </si>
  <si>
    <r>
      <t xml:space="preserve">Кабель </t>
    </r>
    <r>
      <rPr>
        <b/>
        <sz val="11"/>
        <rFont val="Arial"/>
        <family val="2"/>
      </rPr>
      <t>DTIP 18</t>
    </r>
    <r>
      <rPr>
        <sz val="10"/>
        <rFont val="Arial"/>
        <family val="0"/>
      </rPr>
      <t xml:space="preserve"> </t>
    </r>
  </si>
  <si>
    <r>
      <t xml:space="preserve">Монтажная лента </t>
    </r>
    <r>
      <rPr>
        <b/>
        <sz val="10"/>
        <rFont val="Arial"/>
        <family val="2"/>
      </rPr>
      <t>devifast</t>
    </r>
  </si>
  <si>
    <t>(над кабелем необходима цементная стяжка от 3 см.)</t>
  </si>
  <si>
    <t>грн.</t>
  </si>
  <si>
    <r>
      <rPr>
        <b/>
        <sz val="11"/>
        <rFont val="Arial"/>
        <family val="2"/>
      </rPr>
      <t>двухжильного</t>
    </r>
    <r>
      <rPr>
        <sz val="11"/>
        <rFont val="Arial"/>
        <family val="2"/>
      </rPr>
      <t xml:space="preserve"> нагревательного мата </t>
    </r>
    <r>
      <rPr>
        <b/>
        <sz val="11"/>
        <rFont val="Arial"/>
        <family val="2"/>
      </rPr>
      <t>DEVIcomfort 150T</t>
    </r>
  </si>
  <si>
    <r>
      <rPr>
        <b/>
        <sz val="11"/>
        <rFont val="Arial"/>
        <family val="2"/>
      </rPr>
      <t>двухжильного</t>
    </r>
    <r>
      <rPr>
        <sz val="11"/>
        <rFont val="Arial"/>
        <family val="2"/>
      </rPr>
      <t xml:space="preserve"> нагревательного кабеля </t>
    </r>
    <r>
      <rPr>
        <b/>
        <sz val="11"/>
        <rFont val="Arial"/>
        <family val="2"/>
      </rPr>
      <t>Veria Flexicable 20</t>
    </r>
  </si>
  <si>
    <t>Цена</t>
  </si>
  <si>
    <t>Мощн.</t>
  </si>
  <si>
    <r>
      <t xml:space="preserve">Кабель </t>
    </r>
    <r>
      <rPr>
        <b/>
        <sz val="11"/>
        <rFont val="Arial"/>
        <family val="2"/>
      </rPr>
      <t>Veria 20</t>
    </r>
    <r>
      <rPr>
        <sz val="10"/>
        <rFont val="Arial"/>
        <family val="0"/>
      </rPr>
      <t xml:space="preserve"> </t>
    </r>
  </si>
  <si>
    <r>
      <t xml:space="preserve">Система с </t>
    </r>
    <r>
      <rPr>
        <b/>
        <sz val="10"/>
        <rFont val="Arial"/>
        <family val="2"/>
      </rPr>
      <t>devireg 530</t>
    </r>
    <r>
      <rPr>
        <sz val="10"/>
        <rFont val="Arial"/>
        <family val="2"/>
      </rPr>
      <t xml:space="preserve"> </t>
    </r>
  </si>
  <si>
    <r>
      <t xml:space="preserve">Система с </t>
    </r>
    <r>
      <rPr>
        <b/>
        <sz val="10"/>
        <rFont val="Arial"/>
        <family val="2"/>
      </rPr>
      <t>devireg Touch</t>
    </r>
  </si>
  <si>
    <r>
      <t xml:space="preserve">Система с </t>
    </r>
    <r>
      <rPr>
        <b/>
        <sz val="10"/>
        <color indexed="10"/>
        <rFont val="Arial"/>
        <family val="2"/>
      </rPr>
      <t xml:space="preserve">Wi-Fi </t>
    </r>
    <r>
      <rPr>
        <b/>
        <sz val="10"/>
        <rFont val="Arial"/>
        <family val="2"/>
      </rPr>
      <t>devireg Smart</t>
    </r>
    <r>
      <rPr>
        <sz val="10"/>
        <rFont val="Arial"/>
        <family val="0"/>
      </rPr>
      <t xml:space="preserve"> </t>
    </r>
  </si>
  <si>
    <r>
      <t xml:space="preserve">мат </t>
    </r>
    <r>
      <rPr>
        <b/>
        <sz val="11"/>
        <rFont val="Arial"/>
        <family val="2"/>
      </rPr>
      <t>DEVIcomfort 150T</t>
    </r>
    <r>
      <rPr>
        <sz val="10"/>
        <rFont val="Arial"/>
        <family val="0"/>
      </rPr>
      <t xml:space="preserve"> </t>
    </r>
  </si>
  <si>
    <r>
      <t xml:space="preserve">мат </t>
    </r>
    <r>
      <rPr>
        <b/>
        <sz val="11"/>
        <rFont val="Arial"/>
        <family val="2"/>
      </rPr>
      <t>Veria Quickmat 150</t>
    </r>
  </si>
  <si>
    <r>
      <t xml:space="preserve">Система с </t>
    </r>
    <r>
      <rPr>
        <b/>
        <sz val="10"/>
        <rFont val="Arial"/>
        <family val="2"/>
      </rPr>
      <t>Veria В45</t>
    </r>
  </si>
  <si>
    <r>
      <rPr>
        <b/>
        <sz val="11"/>
        <rFont val="Arial"/>
        <family val="2"/>
      </rPr>
      <t>двухжильного</t>
    </r>
    <r>
      <rPr>
        <sz val="11"/>
        <rFont val="Arial"/>
        <family val="2"/>
      </rPr>
      <t xml:space="preserve"> нагревательного мата </t>
    </r>
    <r>
      <rPr>
        <b/>
        <sz val="11"/>
        <rFont val="Arial"/>
        <family val="2"/>
      </rPr>
      <t>Veria Quickmat 150</t>
    </r>
  </si>
  <si>
    <r>
      <t xml:space="preserve">мат </t>
    </r>
    <r>
      <rPr>
        <b/>
        <sz val="11"/>
        <rFont val="Arial"/>
        <family val="2"/>
      </rPr>
      <t>DEVIheat 150S</t>
    </r>
  </si>
  <si>
    <t>S</t>
  </si>
  <si>
    <t>(в клеевой слой под плитку)</t>
  </si>
  <si>
    <t>Cистема состоит из нагревательного тонкого мата и одного из терморегуляторов</t>
  </si>
  <si>
    <r>
      <t xml:space="preserve">Система с </t>
    </r>
    <r>
      <rPr>
        <b/>
        <sz val="10"/>
        <rFont val="Arial"/>
        <family val="2"/>
      </rPr>
      <t>devireg Opti</t>
    </r>
    <r>
      <rPr>
        <sz val="10"/>
        <rFont val="Arial"/>
        <family val="2"/>
      </rPr>
      <t xml:space="preserve"> </t>
    </r>
  </si>
  <si>
    <r>
      <t>Система с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devireg Smart </t>
    </r>
    <r>
      <rPr>
        <b/>
        <sz val="10"/>
        <color indexed="10"/>
        <rFont val="Arial"/>
        <family val="2"/>
      </rPr>
      <t>Wi-Fi</t>
    </r>
    <r>
      <rPr>
        <sz val="10"/>
        <rFont val="Arial"/>
        <family val="0"/>
      </rPr>
      <t xml:space="preserve"> </t>
    </r>
  </si>
  <si>
    <t>1,0 - 1,2</t>
  </si>
  <si>
    <t>1,8 - 2,1</t>
  </si>
  <si>
    <t>3,4 - 3,6</t>
  </si>
  <si>
    <t>4,4 - 5,1</t>
  </si>
  <si>
    <t>5,2 - 5,5</t>
  </si>
  <si>
    <t>5,9 - 6,7</t>
  </si>
  <si>
    <t>7,4 - 8,1</t>
  </si>
  <si>
    <t>8,2 - 8,9</t>
  </si>
  <si>
    <t>9,0 - 10,4</t>
  </si>
  <si>
    <t>11,8 - 13</t>
  </si>
  <si>
    <t>13,1 - 15,4</t>
  </si>
  <si>
    <t>0,7 - 0,9</t>
  </si>
  <si>
    <t>1,3 - 1,4</t>
  </si>
  <si>
    <t>1,5 - 1,7</t>
  </si>
  <si>
    <t>2,2 - 2,8</t>
  </si>
  <si>
    <t>2,9 - 3,3</t>
  </si>
  <si>
    <t>3,7 - 4,3</t>
  </si>
  <si>
    <t>5,6 - 5,8</t>
  </si>
  <si>
    <t>6,8 - 7,3</t>
  </si>
  <si>
    <t>10,5 - 11,7</t>
  </si>
  <si>
    <t>15,5 - 16,9</t>
  </si>
  <si>
    <t>17,0 - 21</t>
  </si>
  <si>
    <r>
      <rPr>
        <b/>
        <sz val="11"/>
        <rFont val="Arial"/>
        <family val="2"/>
      </rPr>
      <t>двухжильного</t>
    </r>
    <r>
      <rPr>
        <sz val="11"/>
        <rFont val="Arial"/>
        <family val="2"/>
      </rPr>
      <t xml:space="preserve"> нагревательного  кабеля </t>
    </r>
    <r>
      <rPr>
        <b/>
        <sz val="11"/>
        <rFont val="Arial"/>
        <family val="2"/>
      </rPr>
      <t>DEVIflex 18Т</t>
    </r>
  </si>
  <si>
    <t>Cистема состоит из нагревательного кабеля, монтажной ленты и одного из терморегуляторов</t>
  </si>
  <si>
    <r>
      <rPr>
        <b/>
        <sz val="11"/>
        <rFont val="Arial"/>
        <family val="2"/>
      </rPr>
      <t>двухжильного</t>
    </r>
    <r>
      <rPr>
        <sz val="11"/>
        <rFont val="Arial"/>
        <family val="2"/>
      </rPr>
      <t xml:space="preserve"> нагревательного  кабеля </t>
    </r>
    <r>
      <rPr>
        <b/>
        <sz val="11"/>
        <rFont val="Arial"/>
        <family val="2"/>
      </rPr>
      <t>Comfort Heat CTAV-18</t>
    </r>
  </si>
  <si>
    <r>
      <t xml:space="preserve">Кабель </t>
    </r>
    <r>
      <rPr>
        <b/>
        <sz val="11"/>
        <rFont val="Arial"/>
        <family val="2"/>
      </rPr>
      <t>CTAV-18</t>
    </r>
  </si>
  <si>
    <r>
      <rPr>
        <b/>
        <sz val="11"/>
        <rFont val="Arial"/>
        <family val="2"/>
      </rPr>
      <t>двухжильного</t>
    </r>
    <r>
      <rPr>
        <sz val="11"/>
        <rFont val="Arial"/>
        <family val="2"/>
      </rPr>
      <t xml:space="preserve"> нагревательного мата </t>
    </r>
    <r>
      <rPr>
        <b/>
        <sz val="11"/>
        <rFont val="Arial"/>
        <family val="2"/>
      </rPr>
      <t>Comfort Heat CTAE-160</t>
    </r>
  </si>
  <si>
    <t>0,5х15</t>
  </si>
  <si>
    <t>0,5х22</t>
  </si>
  <si>
    <t>0,5х27</t>
  </si>
  <si>
    <t>0,5х33</t>
  </si>
  <si>
    <r>
      <t xml:space="preserve">Система с </t>
    </r>
    <r>
      <rPr>
        <b/>
        <sz val="10"/>
        <rFont val="Arial"/>
        <family val="2"/>
      </rPr>
      <t>Comfort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C501</t>
    </r>
  </si>
  <si>
    <r>
      <t xml:space="preserve">Система с </t>
    </r>
    <r>
      <rPr>
        <b/>
        <sz val="10"/>
        <rFont val="Arial"/>
        <family val="2"/>
      </rPr>
      <t>Comfort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C511T</t>
    </r>
  </si>
  <si>
    <r>
      <t xml:space="preserve">Система с </t>
    </r>
    <r>
      <rPr>
        <b/>
        <sz val="10"/>
        <rFont val="Arial"/>
        <family val="2"/>
      </rPr>
      <t>Comfort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Touch</t>
    </r>
  </si>
  <si>
    <r>
      <t xml:space="preserve">Система  </t>
    </r>
    <r>
      <rPr>
        <b/>
        <sz val="10"/>
        <rFont val="Arial"/>
        <family val="2"/>
      </rPr>
      <t>Comfort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Wi-Fi 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</si>
</sst>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00"/>
    <numFmt numFmtId="195" formatCode="0.0000"/>
    <numFmt numFmtId="196" formatCode="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top" wrapText="1"/>
      <protection/>
    </xf>
    <xf numFmtId="0" fontId="0" fillId="0" borderId="0">
      <alignment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1" fontId="0" fillId="33" borderId="1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25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 horizontal="center"/>
    </xf>
    <xf numFmtId="16" fontId="0" fillId="33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33" borderId="42" xfId="0" applyNumberFormat="1" applyFill="1" applyBorder="1" applyAlignment="1">
      <alignment horizontal="center"/>
    </xf>
    <xf numFmtId="3" fontId="0" fillId="0" borderId="42" xfId="0" applyNumberFormat="1" applyFill="1" applyBorder="1" applyAlignment="1">
      <alignment horizontal="center"/>
    </xf>
    <xf numFmtId="3" fontId="0" fillId="33" borderId="43" xfId="0" applyNumberFormat="1" applyFill="1" applyBorder="1" applyAlignment="1">
      <alignment horizontal="center"/>
    </xf>
    <xf numFmtId="3" fontId="24" fillId="34" borderId="15" xfId="33" applyNumberFormat="1" applyFont="1" applyFill="1" applyBorder="1" applyAlignment="1" applyProtection="1">
      <alignment horizontal="center"/>
      <protection/>
    </xf>
    <xf numFmtId="3" fontId="24" fillId="33" borderId="19" xfId="33" applyNumberFormat="1" applyFont="1" applyFill="1" applyBorder="1" applyAlignment="1" applyProtection="1">
      <alignment horizontal="center"/>
      <protection/>
    </xf>
    <xf numFmtId="3" fontId="24" fillId="34" borderId="19" xfId="33" applyNumberFormat="1" applyFont="1" applyFill="1" applyBorder="1" applyAlignment="1" applyProtection="1">
      <alignment horizontal="center"/>
      <protection/>
    </xf>
    <xf numFmtId="3" fontId="24" fillId="34" borderId="10" xfId="33" applyNumberFormat="1" applyFont="1" applyFill="1" applyBorder="1" applyAlignment="1" applyProtection="1">
      <alignment horizontal="center"/>
      <protection/>
    </xf>
    <xf numFmtId="0" fontId="24" fillId="34" borderId="37" xfId="33" applyNumberFormat="1" applyFont="1" applyFill="1" applyBorder="1" applyAlignment="1" applyProtection="1">
      <alignment horizontal="center"/>
      <protection/>
    </xf>
    <xf numFmtId="0" fontId="24" fillId="33" borderId="38" xfId="33" applyNumberFormat="1" applyFont="1" applyFill="1" applyBorder="1" applyAlignment="1" applyProtection="1">
      <alignment horizontal="center"/>
      <protection/>
    </xf>
    <xf numFmtId="0" fontId="24" fillId="34" borderId="38" xfId="33" applyNumberFormat="1" applyFont="1" applyFill="1" applyBorder="1" applyAlignment="1" applyProtection="1">
      <alignment horizontal="center"/>
      <protection/>
    </xf>
    <xf numFmtId="0" fontId="24" fillId="34" borderId="39" xfId="33" applyNumberFormat="1" applyFont="1" applyFill="1" applyBorder="1" applyAlignment="1" applyProtection="1">
      <alignment horizontal="center"/>
      <protection/>
    </xf>
    <xf numFmtId="3" fontId="0" fillId="0" borderId="22" xfId="0" applyNumberFormat="1" applyFill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3" fontId="0" fillId="0" borderId="45" xfId="0" applyNumberFormat="1" applyFill="1" applyBorder="1" applyAlignment="1">
      <alignment horizontal="center"/>
    </xf>
    <xf numFmtId="3" fontId="0" fillId="33" borderId="44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4" fillId="0" borderId="37" xfId="34" applyNumberFormat="1" applyFont="1" applyFill="1" applyBorder="1" applyAlignment="1">
      <alignment horizontal="center"/>
      <protection/>
    </xf>
    <xf numFmtId="0" fontId="0" fillId="33" borderId="25" xfId="0" applyFill="1" applyBorder="1" applyAlignment="1">
      <alignment horizontal="center"/>
    </xf>
    <xf numFmtId="0" fontId="24" fillId="33" borderId="38" xfId="34" applyNumberFormat="1" applyFont="1" applyFill="1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24" fillId="0" borderId="38" xfId="34" applyNumberFormat="1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39" xfId="34" applyNumberFormat="1" applyFont="1" applyFill="1" applyBorder="1" applyAlignment="1">
      <alignment horizontal="center" vertical="top"/>
      <protection/>
    </xf>
    <xf numFmtId="3" fontId="0" fillId="0" borderId="34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33" borderId="46" xfId="0" applyNumberFormat="1" applyFill="1" applyBorder="1" applyAlignment="1">
      <alignment horizontal="center"/>
    </xf>
    <xf numFmtId="1" fontId="0" fillId="0" borderId="46" xfId="0" applyNumberFormat="1" applyFill="1" applyBorder="1" applyAlignment="1">
      <alignment horizontal="center"/>
    </xf>
    <xf numFmtId="3" fontId="0" fillId="33" borderId="45" xfId="0" applyNumberFormat="1" applyFill="1" applyBorder="1" applyAlignment="1">
      <alignment horizontal="center"/>
    </xf>
    <xf numFmtId="3" fontId="0" fillId="34" borderId="21" xfId="34" applyNumberFormat="1" applyFont="1" applyFill="1" applyBorder="1" applyAlignment="1">
      <alignment horizontal="center" vertical="top" wrapText="1"/>
      <protection/>
    </xf>
    <xf numFmtId="3" fontId="0" fillId="33" borderId="46" xfId="34" applyNumberFormat="1" applyFont="1" applyFill="1" applyBorder="1" applyAlignment="1">
      <alignment horizontal="center" vertical="top" wrapText="1"/>
      <protection/>
    </xf>
    <xf numFmtId="3" fontId="0" fillId="34" borderId="46" xfId="34" applyNumberFormat="1" applyFont="1" applyFill="1" applyBorder="1" applyAlignment="1">
      <alignment horizontal="center" vertical="top" wrapText="1"/>
      <protection/>
    </xf>
    <xf numFmtId="3" fontId="0" fillId="33" borderId="24" xfId="34" applyNumberFormat="1" applyFont="1" applyFill="1" applyBorder="1" applyAlignment="1">
      <alignment horizontal="center" vertical="top" wrapText="1"/>
      <protection/>
    </xf>
    <xf numFmtId="1" fontId="0" fillId="33" borderId="36" xfId="0" applyNumberFormat="1" applyFill="1" applyBorder="1" applyAlignment="1">
      <alignment horizontal="center"/>
    </xf>
    <xf numFmtId="3" fontId="0" fillId="34" borderId="24" xfId="34" applyNumberFormat="1" applyFont="1" applyFill="1" applyBorder="1" applyAlignment="1">
      <alignment horizontal="center" vertical="top" wrapText="1"/>
      <protection/>
    </xf>
    <xf numFmtId="1" fontId="0" fillId="33" borderId="12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3" fontId="0" fillId="33" borderId="47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3" fontId="0" fillId="34" borderId="34" xfId="34" applyNumberFormat="1" applyFont="1" applyFill="1" applyBorder="1" applyAlignment="1">
      <alignment horizontal="center" vertical="top" wrapText="1"/>
      <protection/>
    </xf>
    <xf numFmtId="3" fontId="0" fillId="33" borderId="14" xfId="34" applyNumberFormat="1" applyFont="1" applyFill="1" applyBorder="1" applyAlignment="1">
      <alignment horizontal="center" vertical="top" wrapText="1"/>
      <protection/>
    </xf>
    <xf numFmtId="3" fontId="0" fillId="34" borderId="14" xfId="34" applyNumberFormat="1" applyFont="1" applyFill="1" applyBorder="1" applyAlignment="1">
      <alignment horizontal="center" vertical="top" wrapText="1"/>
      <protection/>
    </xf>
    <xf numFmtId="3" fontId="0" fillId="34" borderId="36" xfId="34" applyNumberFormat="1" applyFont="1" applyFill="1" applyBorder="1" applyAlignment="1">
      <alignment horizontal="center" vertical="top" wrapText="1"/>
      <protection/>
    </xf>
    <xf numFmtId="3" fontId="0" fillId="33" borderId="47" xfId="34" applyNumberFormat="1" applyFont="1" applyFill="1" applyBorder="1" applyAlignment="1">
      <alignment horizontal="center" vertical="top" wrapText="1"/>
      <protection/>
    </xf>
    <xf numFmtId="3" fontId="0" fillId="34" borderId="47" xfId="34" applyNumberFormat="1" applyFont="1" applyFill="1" applyBorder="1" applyAlignment="1">
      <alignment horizontal="center" vertical="top" wrapText="1"/>
      <protection/>
    </xf>
    <xf numFmtId="3" fontId="0" fillId="33" borderId="48" xfId="34" applyNumberFormat="1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UKRAINE 98-99" xfId="33"/>
    <cellStyle name="Normal_UKRAINE 98-99 (4)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emf" /><Relationship Id="rId6" Type="http://schemas.openxmlformats.org/officeDocument/2006/relationships/image" Target="../media/image10.jpeg" /><Relationship Id="rId7" Type="http://schemas.openxmlformats.org/officeDocument/2006/relationships/image" Target="../media/image11.emf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Relationship Id="rId10" Type="http://schemas.openxmlformats.org/officeDocument/2006/relationships/image" Target="../media/image14.jpeg" /><Relationship Id="rId11" Type="http://schemas.openxmlformats.org/officeDocument/2006/relationships/image" Target="../media/image15.jpeg" /><Relationship Id="rId12" Type="http://schemas.openxmlformats.org/officeDocument/2006/relationships/image" Target="../media/image1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7.jpeg" /><Relationship Id="rId3" Type="http://schemas.openxmlformats.org/officeDocument/2006/relationships/image" Target="../media/image8.png" /><Relationship Id="rId4" Type="http://schemas.openxmlformats.org/officeDocument/2006/relationships/image" Target="../media/image10.jpeg" /><Relationship Id="rId5" Type="http://schemas.openxmlformats.org/officeDocument/2006/relationships/image" Target="../media/image18.png" /><Relationship Id="rId6" Type="http://schemas.openxmlformats.org/officeDocument/2006/relationships/image" Target="../media/image11.emf" /><Relationship Id="rId7" Type="http://schemas.openxmlformats.org/officeDocument/2006/relationships/image" Target="../media/image4.emf" /><Relationship Id="rId8" Type="http://schemas.openxmlformats.org/officeDocument/2006/relationships/image" Target="../media/image19.jpeg" /><Relationship Id="rId9" Type="http://schemas.openxmlformats.org/officeDocument/2006/relationships/image" Target="../media/image15.jpeg" /><Relationship Id="rId10" Type="http://schemas.openxmlformats.org/officeDocument/2006/relationships/image" Target="../media/image16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47625</xdr:rowOff>
    </xdr:from>
    <xdr:to>
      <xdr:col>3</xdr:col>
      <xdr:colOff>409575</xdr:colOff>
      <xdr:row>11</xdr:row>
      <xdr:rowOff>104775</xdr:rowOff>
    </xdr:to>
    <xdr:pic>
      <xdr:nvPicPr>
        <xdr:cNvPr id="1" name="Рисунок 2" descr="C:\Documents and Settings\Электро\Мои документы\Downloads\DTIP-1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276350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85725</xdr:rowOff>
    </xdr:from>
    <xdr:to>
      <xdr:col>6</xdr:col>
      <xdr:colOff>771525</xdr:colOff>
      <xdr:row>11</xdr:row>
      <xdr:rowOff>95250</xdr:rowOff>
    </xdr:to>
    <xdr:pic>
      <xdr:nvPicPr>
        <xdr:cNvPr id="2" name="Picture 410" descr="http://im8-tub-ua.yandex.net/i?id=450132851-05-72&amp;n=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13144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</xdr:row>
      <xdr:rowOff>95250</xdr:rowOff>
    </xdr:from>
    <xdr:to>
      <xdr:col>5</xdr:col>
      <xdr:colOff>485775</xdr:colOff>
      <xdr:row>11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1323975"/>
          <a:ext cx="9429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104775</xdr:colOff>
      <xdr:row>7</xdr:row>
      <xdr:rowOff>38100</xdr:rowOff>
    </xdr:from>
    <xdr:to>
      <xdr:col>9</xdr:col>
      <xdr:colOff>866775</xdr:colOff>
      <xdr:row>11</xdr:row>
      <xdr:rowOff>142875</xdr:rowOff>
    </xdr:to>
    <xdr:pic>
      <xdr:nvPicPr>
        <xdr:cNvPr id="4" name="Рисунок 36" descr="G:\Danfoss\ДЕВИ для сайта\Продукция\Картинки для продукции\devireg smart ivory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15050" y="126682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44</xdr:row>
      <xdr:rowOff>104775</xdr:rowOff>
    </xdr:from>
    <xdr:to>
      <xdr:col>5</xdr:col>
      <xdr:colOff>514350</xdr:colOff>
      <xdr:row>44</xdr:row>
      <xdr:rowOff>742950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7467600"/>
          <a:ext cx="1000125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44</xdr:row>
      <xdr:rowOff>38100</xdr:rowOff>
    </xdr:from>
    <xdr:to>
      <xdr:col>3</xdr:col>
      <xdr:colOff>476250</xdr:colOff>
      <xdr:row>44</xdr:row>
      <xdr:rowOff>800100</xdr:rowOff>
    </xdr:to>
    <xdr:pic>
      <xdr:nvPicPr>
        <xdr:cNvPr id="6" name="Рисунок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7400925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44</xdr:row>
      <xdr:rowOff>114300</xdr:rowOff>
    </xdr:from>
    <xdr:to>
      <xdr:col>6</xdr:col>
      <xdr:colOff>742950</xdr:colOff>
      <xdr:row>44</xdr:row>
      <xdr:rowOff>733425</xdr:rowOff>
    </xdr:to>
    <xdr:pic>
      <xdr:nvPicPr>
        <xdr:cNvPr id="7" name="Рисунок 55" descr="G:\Danfoss\ДЕВИ для сайта\Картинки\Veria B45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28975" y="7477125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44</xdr:row>
      <xdr:rowOff>38100</xdr:rowOff>
    </xdr:from>
    <xdr:to>
      <xdr:col>9</xdr:col>
      <xdr:colOff>895350</xdr:colOff>
      <xdr:row>44</xdr:row>
      <xdr:rowOff>790575</xdr:rowOff>
    </xdr:to>
    <xdr:pic>
      <xdr:nvPicPr>
        <xdr:cNvPr id="8" name="Рисунок 41" descr="G:\Danfoss\ДЕВИ для сайта\Продукция\Картинки для продукции\devireg smart ivory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7400925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66</xdr:row>
      <xdr:rowOff>47625</xdr:rowOff>
    </xdr:from>
    <xdr:to>
      <xdr:col>5</xdr:col>
      <xdr:colOff>466725</xdr:colOff>
      <xdr:row>70</xdr:row>
      <xdr:rowOff>38100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11734800"/>
          <a:ext cx="962025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123825</xdr:colOff>
      <xdr:row>7</xdr:row>
      <xdr:rowOff>47625</xdr:rowOff>
    </xdr:from>
    <xdr:to>
      <xdr:col>7</xdr:col>
      <xdr:colOff>885825</xdr:colOff>
      <xdr:row>11</xdr:row>
      <xdr:rowOff>142875</xdr:rowOff>
    </xdr:to>
    <xdr:pic>
      <xdr:nvPicPr>
        <xdr:cNvPr id="10" name="Рисунок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19575" y="1276350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44</xdr:row>
      <xdr:rowOff>47625</xdr:rowOff>
    </xdr:from>
    <xdr:to>
      <xdr:col>7</xdr:col>
      <xdr:colOff>895350</xdr:colOff>
      <xdr:row>44</xdr:row>
      <xdr:rowOff>790575</xdr:rowOff>
    </xdr:to>
    <xdr:pic>
      <xdr:nvPicPr>
        <xdr:cNvPr id="11" name="Рисунок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29100" y="7410450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66</xdr:row>
      <xdr:rowOff>66675</xdr:rowOff>
    </xdr:from>
    <xdr:to>
      <xdr:col>3</xdr:col>
      <xdr:colOff>371475</xdr:colOff>
      <xdr:row>70</xdr:row>
      <xdr:rowOff>104775</xdr:rowOff>
    </xdr:to>
    <xdr:pic>
      <xdr:nvPicPr>
        <xdr:cNvPr id="12" name="Рисунок 84" descr="C:\Users\Сергей\AppData\Local\Microsoft\Windows\INetCache\Content.Word\CTAV-18-kabeli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117538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66</xdr:row>
      <xdr:rowOff>38100</xdr:rowOff>
    </xdr:from>
    <xdr:to>
      <xdr:col>8</xdr:col>
      <xdr:colOff>857250</xdr:colOff>
      <xdr:row>70</xdr:row>
      <xdr:rowOff>114300</xdr:rowOff>
    </xdr:to>
    <xdr:pic>
      <xdr:nvPicPr>
        <xdr:cNvPr id="13" name="Рисунок 21" descr="H:\Я\2020\Прайс\Comfort Heat\Картинки\Comfort Touch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53025" y="11725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66</xdr:row>
      <xdr:rowOff>76200</xdr:rowOff>
    </xdr:from>
    <xdr:to>
      <xdr:col>9</xdr:col>
      <xdr:colOff>819150</xdr:colOff>
      <xdr:row>70</xdr:row>
      <xdr:rowOff>114300</xdr:rowOff>
    </xdr:to>
    <xdr:pic>
      <xdr:nvPicPr>
        <xdr:cNvPr id="14" name="Рисунок 23" descr="H:\Я\2020\Прайс\Comfort Heat\Картинки\Comfort WiFi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53150" y="117633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66</xdr:row>
      <xdr:rowOff>66675</xdr:rowOff>
    </xdr:from>
    <xdr:to>
      <xdr:col>6</xdr:col>
      <xdr:colOff>800100</xdr:colOff>
      <xdr:row>70</xdr:row>
      <xdr:rowOff>104775</xdr:rowOff>
    </xdr:to>
    <xdr:pic>
      <xdr:nvPicPr>
        <xdr:cNvPr id="15" name="Рисунок 25" descr="H:\Я\2020\Прайс\Comfort Heat\Картинки\Comfort C50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67075" y="11753850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66</xdr:row>
      <xdr:rowOff>57150</xdr:rowOff>
    </xdr:from>
    <xdr:to>
      <xdr:col>7</xdr:col>
      <xdr:colOff>866775</xdr:colOff>
      <xdr:row>70</xdr:row>
      <xdr:rowOff>85725</xdr:rowOff>
    </xdr:to>
    <xdr:pic>
      <xdr:nvPicPr>
        <xdr:cNvPr id="16" name="Рисунок 27" descr="C:\Users\Сергей\AppData\Local\Microsoft\Windows\INetCache\Content.Word\Comfort C511T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00525" y="11744325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7</xdr:row>
      <xdr:rowOff>76200</xdr:rowOff>
    </xdr:from>
    <xdr:to>
      <xdr:col>4</xdr:col>
      <xdr:colOff>962025</xdr:colOff>
      <xdr:row>12</xdr:row>
      <xdr:rowOff>85725</xdr:rowOff>
    </xdr:to>
    <xdr:pic>
      <xdr:nvPicPr>
        <xdr:cNvPr id="1" name="Picture 410" descr="http://im8-tub-ua.yandex.net/i?id=450132851-05-72&amp;n=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276350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7</xdr:row>
      <xdr:rowOff>142875</xdr:rowOff>
    </xdr:from>
    <xdr:to>
      <xdr:col>3</xdr:col>
      <xdr:colOff>142875</xdr:colOff>
      <xdr:row>12</xdr:row>
      <xdr:rowOff>161925</xdr:rowOff>
    </xdr:to>
    <xdr:pic>
      <xdr:nvPicPr>
        <xdr:cNvPr id="2" name="Рисунок 19" descr="DEVImat™ DTIR-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343025"/>
          <a:ext cx="1362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28575</xdr:rowOff>
    </xdr:from>
    <xdr:to>
      <xdr:col>7</xdr:col>
      <xdr:colOff>1019175</xdr:colOff>
      <xdr:row>12</xdr:row>
      <xdr:rowOff>114300</xdr:rowOff>
    </xdr:to>
    <xdr:pic>
      <xdr:nvPicPr>
        <xdr:cNvPr id="3" name="Рисунок 38" descr="G:\Danfoss\ДЕВИ для сайта\Продукция\Картинки для продукции\devireg smart ivory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122872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38</xdr:row>
      <xdr:rowOff>57150</xdr:rowOff>
    </xdr:from>
    <xdr:to>
      <xdr:col>4</xdr:col>
      <xdr:colOff>1019175</xdr:colOff>
      <xdr:row>43</xdr:row>
      <xdr:rowOff>114300</xdr:rowOff>
    </xdr:to>
    <xdr:pic>
      <xdr:nvPicPr>
        <xdr:cNvPr id="4" name="Рисунок 61" descr="G:\Danfoss\ДЕВИ для сайта\Картинки\Veria B4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6372225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38</xdr:row>
      <xdr:rowOff>104775</xdr:rowOff>
    </xdr:from>
    <xdr:to>
      <xdr:col>3</xdr:col>
      <xdr:colOff>152400</xdr:colOff>
      <xdr:row>43</xdr:row>
      <xdr:rowOff>161925</xdr:rowOff>
    </xdr:to>
    <xdr:pic>
      <xdr:nvPicPr>
        <xdr:cNvPr id="5" name="Рисунок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1075" y="6419850"/>
          <a:ext cx="1314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38</xdr:row>
      <xdr:rowOff>76200</xdr:rowOff>
    </xdr:from>
    <xdr:to>
      <xdr:col>7</xdr:col>
      <xdr:colOff>1095375</xdr:colOff>
      <xdr:row>43</xdr:row>
      <xdr:rowOff>123825</xdr:rowOff>
    </xdr:to>
    <xdr:pic>
      <xdr:nvPicPr>
        <xdr:cNvPr id="6" name="Рисунок 42" descr="G:\Danfoss\ДЕВИ для сайта\Продукция\Картинки для продукции\devireg smart ivory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6391275"/>
          <a:ext cx="923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38</xdr:row>
      <xdr:rowOff>38100</xdr:rowOff>
    </xdr:from>
    <xdr:to>
      <xdr:col>5</xdr:col>
      <xdr:colOff>1009650</xdr:colOff>
      <xdr:row>43</xdr:row>
      <xdr:rowOff>133350</xdr:rowOff>
    </xdr:to>
    <xdr:pic>
      <xdr:nvPicPr>
        <xdr:cNvPr id="7" name="Рисунок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86225" y="63531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7</xdr:row>
      <xdr:rowOff>38100</xdr:rowOff>
    </xdr:from>
    <xdr:to>
      <xdr:col>5</xdr:col>
      <xdr:colOff>1038225</xdr:colOff>
      <xdr:row>12</xdr:row>
      <xdr:rowOff>142875</xdr:rowOff>
    </xdr:to>
    <xdr:pic>
      <xdr:nvPicPr>
        <xdr:cNvPr id="8" name="Рисунок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81475" y="1238250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38</xdr:row>
      <xdr:rowOff>95250</xdr:rowOff>
    </xdr:from>
    <xdr:to>
      <xdr:col>6</xdr:col>
      <xdr:colOff>1095375</xdr:colOff>
      <xdr:row>43</xdr:row>
      <xdr:rowOff>171450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19700" y="6410325"/>
          <a:ext cx="1019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68</xdr:row>
      <xdr:rowOff>152400</xdr:rowOff>
    </xdr:from>
    <xdr:to>
      <xdr:col>3</xdr:col>
      <xdr:colOff>219075</xdr:colOff>
      <xdr:row>73</xdr:row>
      <xdr:rowOff>123825</xdr:rowOff>
    </xdr:to>
    <xdr:pic>
      <xdr:nvPicPr>
        <xdr:cNvPr id="10" name="Рисунок 91" descr="C:\Users\Сергей\AppData\Local\Microsoft\Windows\INetCache\Content.Word\CTAE-160-mat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90625" y="11420475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68</xdr:row>
      <xdr:rowOff>152400</xdr:rowOff>
    </xdr:from>
    <xdr:to>
      <xdr:col>4</xdr:col>
      <xdr:colOff>1047750</xdr:colOff>
      <xdr:row>73</xdr:row>
      <xdr:rowOff>66675</xdr:rowOff>
    </xdr:to>
    <xdr:pic>
      <xdr:nvPicPr>
        <xdr:cNvPr id="11" name="Рисунок 18" descr="H:\Я\2020\Прайс\Comfort Heat\Картинки\Comfort C50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76575" y="1142047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68</xdr:row>
      <xdr:rowOff>152400</xdr:rowOff>
    </xdr:from>
    <xdr:to>
      <xdr:col>5</xdr:col>
      <xdr:colOff>1000125</xdr:colOff>
      <xdr:row>73</xdr:row>
      <xdr:rowOff>66675</xdr:rowOff>
    </xdr:to>
    <xdr:pic>
      <xdr:nvPicPr>
        <xdr:cNvPr id="12" name="Рисунок 19" descr="C:\Users\Сергей\AppData\Local\Microsoft\Windows\INetCache\Content.Word\Comfort C511T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71950" y="1142047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68</xdr:row>
      <xdr:rowOff>152400</xdr:rowOff>
    </xdr:from>
    <xdr:to>
      <xdr:col>6</xdr:col>
      <xdr:colOff>933450</xdr:colOff>
      <xdr:row>73</xdr:row>
      <xdr:rowOff>66675</xdr:rowOff>
    </xdr:to>
    <xdr:pic>
      <xdr:nvPicPr>
        <xdr:cNvPr id="13" name="Рисунок 20" descr="H:\Я\2020\Прайс\Comfort Heat\Картинки\Comfort Touch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86375" y="1142047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69</xdr:row>
      <xdr:rowOff>19050</xdr:rowOff>
    </xdr:from>
    <xdr:to>
      <xdr:col>7</xdr:col>
      <xdr:colOff>942975</xdr:colOff>
      <xdr:row>73</xdr:row>
      <xdr:rowOff>76200</xdr:rowOff>
    </xdr:to>
    <xdr:pic>
      <xdr:nvPicPr>
        <xdr:cNvPr id="14" name="Рисунок 21" descr="H:\Я\2020\Прайс\Comfort Heat\Картинки\Comfort WiFi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05575" y="114490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86"/>
  <sheetViews>
    <sheetView zoomScalePageLayoutView="0" workbookViewId="0" topLeftCell="A67">
      <selection activeCell="G24" sqref="G24"/>
    </sheetView>
  </sheetViews>
  <sheetFormatPr defaultColWidth="9.140625" defaultRowHeight="12.75"/>
  <cols>
    <col min="1" max="1" width="9.28125" style="0" customWidth="1"/>
    <col min="2" max="2" width="7.8515625" style="0" customWidth="1"/>
    <col min="3" max="3" width="7.140625" style="0" customWidth="1"/>
    <col min="4" max="6" width="7.8515625" style="0" customWidth="1"/>
    <col min="7" max="7" width="13.57421875" style="0" customWidth="1"/>
    <col min="8" max="8" width="14.140625" style="0" customWidth="1"/>
    <col min="9" max="9" width="14.57421875" style="0" customWidth="1"/>
    <col min="10" max="10" width="15.00390625" style="0" customWidth="1"/>
  </cols>
  <sheetData>
    <row r="1" spans="1:11" ht="14.25">
      <c r="A1" s="157" t="s">
        <v>22</v>
      </c>
      <c r="B1" s="157"/>
      <c r="C1" s="157"/>
      <c r="D1" s="157"/>
      <c r="E1" s="157"/>
      <c r="F1" s="157"/>
      <c r="G1" s="157"/>
      <c r="H1" s="157"/>
      <c r="I1" s="157"/>
      <c r="J1" s="157"/>
      <c r="K1" s="5" t="s">
        <v>4</v>
      </c>
    </row>
    <row r="2" spans="1:12" ht="15">
      <c r="A2" s="157" t="s">
        <v>67</v>
      </c>
      <c r="B2" s="157"/>
      <c r="C2" s="157"/>
      <c r="D2" s="157"/>
      <c r="E2" s="157"/>
      <c r="F2" s="157"/>
      <c r="G2" s="157"/>
      <c r="H2" s="157"/>
      <c r="I2" s="157"/>
      <c r="J2" s="157"/>
      <c r="L2" s="5" t="s">
        <v>4</v>
      </c>
    </row>
    <row r="3" spans="1:11" ht="12.75">
      <c r="A3" s="155" t="s">
        <v>25</v>
      </c>
      <c r="B3" s="155"/>
      <c r="C3" s="155"/>
      <c r="D3" s="155"/>
      <c r="E3" s="155"/>
      <c r="F3" s="155"/>
      <c r="G3" s="155"/>
      <c r="H3" s="155"/>
      <c r="I3" s="155"/>
      <c r="J3" s="155"/>
      <c r="K3" t="s">
        <v>4</v>
      </c>
    </row>
    <row r="4" spans="1:10" ht="12.75">
      <c r="A4" s="156" t="s">
        <v>68</v>
      </c>
      <c r="B4" s="156"/>
      <c r="C4" s="156"/>
      <c r="D4" s="156"/>
      <c r="E4" s="156"/>
      <c r="F4" s="156"/>
      <c r="G4" s="156"/>
      <c r="H4" s="156"/>
      <c r="I4" s="156"/>
      <c r="J4" s="156"/>
    </row>
    <row r="5" ht="13.5" thickBot="1"/>
    <row r="6" spans="1:12" ht="15" customHeight="1">
      <c r="A6" s="169" t="s">
        <v>21</v>
      </c>
      <c r="B6" s="192" t="s">
        <v>23</v>
      </c>
      <c r="C6" s="193"/>
      <c r="D6" s="194"/>
      <c r="E6" s="160" t="s">
        <v>24</v>
      </c>
      <c r="F6" s="174"/>
      <c r="G6" s="153" t="s">
        <v>32</v>
      </c>
      <c r="H6" s="153" t="s">
        <v>43</v>
      </c>
      <c r="I6" s="153" t="s">
        <v>33</v>
      </c>
      <c r="J6" s="169" t="s">
        <v>34</v>
      </c>
      <c r="K6" t="s">
        <v>4</v>
      </c>
      <c r="L6" t="s">
        <v>4</v>
      </c>
    </row>
    <row r="7" spans="1:10" ht="13.5" thickBot="1">
      <c r="A7" s="159"/>
      <c r="B7" s="198"/>
      <c r="C7" s="199"/>
      <c r="D7" s="200"/>
      <c r="E7" s="175"/>
      <c r="F7" s="176"/>
      <c r="G7" s="154"/>
      <c r="H7" s="154"/>
      <c r="I7" s="154"/>
      <c r="J7" s="170"/>
    </row>
    <row r="8" spans="1:10" ht="12.75">
      <c r="A8" s="177" t="s">
        <v>40</v>
      </c>
      <c r="B8" s="192"/>
      <c r="C8" s="193"/>
      <c r="D8" s="194"/>
      <c r="E8" s="183"/>
      <c r="F8" s="174"/>
      <c r="G8" s="150"/>
      <c r="H8" s="150"/>
      <c r="I8" s="150"/>
      <c r="J8" s="166"/>
    </row>
    <row r="9" spans="1:12" ht="12.75">
      <c r="A9" s="178"/>
      <c r="B9" s="195"/>
      <c r="C9" s="196"/>
      <c r="D9" s="197"/>
      <c r="E9" s="184"/>
      <c r="F9" s="185"/>
      <c r="G9" s="151"/>
      <c r="H9" s="151"/>
      <c r="I9" s="151"/>
      <c r="J9" s="167"/>
      <c r="L9" s="5" t="s">
        <v>4</v>
      </c>
    </row>
    <row r="10" spans="1:12" ht="12.75">
      <c r="A10" s="178"/>
      <c r="B10" s="195"/>
      <c r="C10" s="196"/>
      <c r="D10" s="197"/>
      <c r="E10" s="184"/>
      <c r="F10" s="185"/>
      <c r="G10" s="151"/>
      <c r="H10" s="151"/>
      <c r="I10" s="151"/>
      <c r="J10" s="167"/>
      <c r="L10" s="5" t="s">
        <v>4</v>
      </c>
    </row>
    <row r="11" spans="1:12" ht="12.75">
      <c r="A11" s="178"/>
      <c r="B11" s="195"/>
      <c r="C11" s="196"/>
      <c r="D11" s="197"/>
      <c r="E11" s="184"/>
      <c r="F11" s="185"/>
      <c r="G11" s="151"/>
      <c r="H11" s="151"/>
      <c r="I11" s="151"/>
      <c r="J11" s="167"/>
      <c r="L11" s="5" t="s">
        <v>4</v>
      </c>
    </row>
    <row r="12" spans="1:12" ht="13.5" thickBot="1">
      <c r="A12" s="179"/>
      <c r="B12" s="198"/>
      <c r="C12" s="199"/>
      <c r="D12" s="200"/>
      <c r="E12" s="175"/>
      <c r="F12" s="176"/>
      <c r="G12" s="152"/>
      <c r="H12" s="152"/>
      <c r="I12" s="152"/>
      <c r="J12" s="168"/>
      <c r="L12" t="s">
        <v>4</v>
      </c>
    </row>
    <row r="13" spans="1:10" ht="12.75">
      <c r="A13" s="172" t="s">
        <v>1</v>
      </c>
      <c r="B13" s="8" t="s">
        <v>0</v>
      </c>
      <c r="C13" s="20" t="s">
        <v>30</v>
      </c>
      <c r="D13" s="21" t="s">
        <v>29</v>
      </c>
      <c r="E13" s="8" t="s">
        <v>0</v>
      </c>
      <c r="F13" s="21" t="s">
        <v>29</v>
      </c>
      <c r="G13" s="11" t="s">
        <v>29</v>
      </c>
      <c r="H13" s="11" t="s">
        <v>29</v>
      </c>
      <c r="I13" s="79" t="s">
        <v>29</v>
      </c>
      <c r="J13" s="11" t="s">
        <v>29</v>
      </c>
    </row>
    <row r="14" spans="1:10" ht="13.5" thickBot="1">
      <c r="A14" s="173"/>
      <c r="B14" s="16" t="s">
        <v>3</v>
      </c>
      <c r="C14" s="23" t="s">
        <v>2</v>
      </c>
      <c r="D14" s="24" t="s">
        <v>26</v>
      </c>
      <c r="E14" s="16" t="s">
        <v>3</v>
      </c>
      <c r="F14" s="24" t="s">
        <v>26</v>
      </c>
      <c r="G14" s="77" t="s">
        <v>26</v>
      </c>
      <c r="H14" s="77" t="s">
        <v>26</v>
      </c>
      <c r="I14" s="80" t="s">
        <v>26</v>
      </c>
      <c r="J14" s="34" t="s">
        <v>26</v>
      </c>
    </row>
    <row r="15" spans="1:10" ht="12.75">
      <c r="A15" s="81" t="s">
        <v>56</v>
      </c>
      <c r="B15" s="61">
        <v>7</v>
      </c>
      <c r="C15" s="62">
        <v>125</v>
      </c>
      <c r="D15" s="127">
        <v>2152.8</v>
      </c>
      <c r="E15" s="148">
        <v>2</v>
      </c>
      <c r="F15" s="63">
        <f>E15*17</f>
        <v>34</v>
      </c>
      <c r="G15" s="54">
        <f>D15+F15+2475.6</f>
        <v>4662.4</v>
      </c>
      <c r="H15" s="54">
        <f>D15+F15+3601.2</f>
        <v>5788</v>
      </c>
      <c r="I15" s="64">
        <f>D15+F15+4672.8</f>
        <v>6859.6</v>
      </c>
      <c r="J15" s="91">
        <f>D15+F15+6087.6</f>
        <v>8274.400000000001</v>
      </c>
    </row>
    <row r="16" spans="1:12" ht="12.75">
      <c r="A16" s="82" t="s">
        <v>45</v>
      </c>
      <c r="B16" s="71">
        <v>10</v>
      </c>
      <c r="C16" s="72">
        <v>168</v>
      </c>
      <c r="D16" s="128">
        <v>2366.4</v>
      </c>
      <c r="E16" s="71">
        <v>3</v>
      </c>
      <c r="F16" s="6">
        <f aca="true" t="shared" si="0" ref="F16:F36">E16*17</f>
        <v>51</v>
      </c>
      <c r="G16" s="56">
        <f>D16+F16+2475.6</f>
        <v>4893</v>
      </c>
      <c r="H16" s="56">
        <f>D16+F16+3601.2</f>
        <v>6018.6</v>
      </c>
      <c r="I16" s="57">
        <f>D16+F16+4672.8</f>
        <v>7090.200000000001</v>
      </c>
      <c r="J16" s="92">
        <f>D16+F16+6087.6</f>
        <v>8505</v>
      </c>
      <c r="L16" t="s">
        <v>4</v>
      </c>
    </row>
    <row r="17" spans="1:10" ht="12.75">
      <c r="A17" s="83" t="s">
        <v>57</v>
      </c>
      <c r="B17" s="65">
        <v>13</v>
      </c>
      <c r="C17" s="66">
        <v>210</v>
      </c>
      <c r="D17" s="129">
        <v>2494.8</v>
      </c>
      <c r="E17" s="149">
        <v>4</v>
      </c>
      <c r="F17" s="67">
        <f t="shared" si="0"/>
        <v>68</v>
      </c>
      <c r="G17" s="55">
        <f aca="true" t="shared" si="1" ref="G17:G36">D17+F17+2475.6</f>
        <v>5038.4</v>
      </c>
      <c r="H17" s="55">
        <f aca="true" t="shared" si="2" ref="H17:H36">D17+F17+3601.2</f>
        <v>6164</v>
      </c>
      <c r="I17" s="68">
        <f aca="true" t="shared" si="3" ref="I17:I36">D17+F17+4672.8</f>
        <v>7235.6</v>
      </c>
      <c r="J17" s="93">
        <f aca="true" t="shared" si="4" ref="J17:J36">D17+F17+6087.6</f>
        <v>8650.400000000001</v>
      </c>
    </row>
    <row r="18" spans="1:13" ht="12.75">
      <c r="A18" s="82" t="s">
        <v>58</v>
      </c>
      <c r="B18" s="71">
        <v>15</v>
      </c>
      <c r="C18" s="72">
        <v>250</v>
      </c>
      <c r="D18" s="128">
        <v>2690.4</v>
      </c>
      <c r="E18" s="71">
        <v>5</v>
      </c>
      <c r="F18" s="6">
        <f t="shared" si="0"/>
        <v>85</v>
      </c>
      <c r="G18" s="56">
        <f t="shared" si="1"/>
        <v>5251</v>
      </c>
      <c r="H18" s="56">
        <f t="shared" si="2"/>
        <v>6376.6</v>
      </c>
      <c r="I18" s="57">
        <f t="shared" si="3"/>
        <v>7448.200000000001</v>
      </c>
      <c r="J18" s="92">
        <f t="shared" si="4"/>
        <v>8863</v>
      </c>
      <c r="M18" t="s">
        <v>4</v>
      </c>
    </row>
    <row r="19" spans="1:10" ht="12.75">
      <c r="A19" s="83" t="s">
        <v>46</v>
      </c>
      <c r="B19" s="65">
        <v>18</v>
      </c>
      <c r="C19" s="66">
        <v>284</v>
      </c>
      <c r="D19" s="129">
        <v>2974.8</v>
      </c>
      <c r="E19" s="149">
        <v>6</v>
      </c>
      <c r="F19" s="67">
        <f t="shared" si="0"/>
        <v>102</v>
      </c>
      <c r="G19" s="55">
        <f t="shared" si="1"/>
        <v>5552.4</v>
      </c>
      <c r="H19" s="55">
        <f t="shared" si="2"/>
        <v>6678</v>
      </c>
      <c r="I19" s="68">
        <f t="shared" si="3"/>
        <v>7749.6</v>
      </c>
      <c r="J19" s="93">
        <f t="shared" si="4"/>
        <v>9164.400000000001</v>
      </c>
    </row>
    <row r="20" spans="1:10" ht="12.75">
      <c r="A20" s="82" t="s">
        <v>59</v>
      </c>
      <c r="B20" s="71">
        <v>22</v>
      </c>
      <c r="C20" s="72">
        <v>360</v>
      </c>
      <c r="D20" s="128">
        <v>3228</v>
      </c>
      <c r="E20" s="71">
        <v>7</v>
      </c>
      <c r="F20" s="6">
        <f t="shared" si="0"/>
        <v>119</v>
      </c>
      <c r="G20" s="56">
        <f t="shared" si="1"/>
        <v>5822.6</v>
      </c>
      <c r="H20" s="56">
        <f t="shared" si="2"/>
        <v>6948.2</v>
      </c>
      <c r="I20" s="57">
        <f t="shared" si="3"/>
        <v>8019.8</v>
      </c>
      <c r="J20" s="92">
        <f t="shared" si="4"/>
        <v>9434.6</v>
      </c>
    </row>
    <row r="21" spans="1:10" ht="12.75">
      <c r="A21" s="83" t="s">
        <v>60</v>
      </c>
      <c r="B21" s="65">
        <v>29</v>
      </c>
      <c r="C21" s="66">
        <v>490</v>
      </c>
      <c r="D21" s="129">
        <v>3765.6</v>
      </c>
      <c r="E21" s="149">
        <v>9</v>
      </c>
      <c r="F21" s="67">
        <f t="shared" si="0"/>
        <v>153</v>
      </c>
      <c r="G21" s="55">
        <f t="shared" si="1"/>
        <v>6394.2</v>
      </c>
      <c r="H21" s="55">
        <f t="shared" si="2"/>
        <v>7519.799999999999</v>
      </c>
      <c r="I21" s="68">
        <f t="shared" si="3"/>
        <v>8591.4</v>
      </c>
      <c r="J21" s="93">
        <f t="shared" si="4"/>
        <v>10006.2</v>
      </c>
    </row>
    <row r="22" spans="1:10" ht="12.75">
      <c r="A22" s="82" t="s">
        <v>47</v>
      </c>
      <c r="B22" s="71">
        <v>34</v>
      </c>
      <c r="C22" s="72">
        <v>563</v>
      </c>
      <c r="D22" s="128">
        <v>4014</v>
      </c>
      <c r="E22" s="71">
        <v>10</v>
      </c>
      <c r="F22" s="6">
        <f t="shared" si="0"/>
        <v>170</v>
      </c>
      <c r="G22" s="56">
        <f t="shared" si="1"/>
        <v>6659.6</v>
      </c>
      <c r="H22" s="56">
        <f t="shared" si="2"/>
        <v>7785.2</v>
      </c>
      <c r="I22" s="57">
        <f t="shared" si="3"/>
        <v>8856.8</v>
      </c>
      <c r="J22" s="92">
        <f t="shared" si="4"/>
        <v>10271.6</v>
      </c>
    </row>
    <row r="23" spans="1:10" ht="12.75">
      <c r="A23" s="83" t="s">
        <v>61</v>
      </c>
      <c r="B23" s="65">
        <v>37</v>
      </c>
      <c r="C23" s="66">
        <v>625</v>
      </c>
      <c r="D23" s="129">
        <v>4303.2</v>
      </c>
      <c r="E23" s="149">
        <v>12</v>
      </c>
      <c r="F23" s="67">
        <f t="shared" si="0"/>
        <v>204</v>
      </c>
      <c r="G23" s="55">
        <f t="shared" si="1"/>
        <v>6982.799999999999</v>
      </c>
      <c r="H23" s="55">
        <f t="shared" si="2"/>
        <v>8108.4</v>
      </c>
      <c r="I23" s="68">
        <f t="shared" si="3"/>
        <v>9180</v>
      </c>
      <c r="J23" s="93">
        <f t="shared" si="4"/>
        <v>10594.8</v>
      </c>
    </row>
    <row r="24" spans="1:10" ht="12.75">
      <c r="A24" s="82" t="s">
        <v>48</v>
      </c>
      <c r="B24" s="71">
        <v>44</v>
      </c>
      <c r="C24" s="72">
        <v>725</v>
      </c>
      <c r="D24" s="128">
        <v>4842</v>
      </c>
      <c r="E24" s="71">
        <v>14</v>
      </c>
      <c r="F24" s="6">
        <f t="shared" si="0"/>
        <v>238</v>
      </c>
      <c r="G24" s="56">
        <f t="shared" si="1"/>
        <v>7555.6</v>
      </c>
      <c r="H24" s="56">
        <f t="shared" si="2"/>
        <v>8681.2</v>
      </c>
      <c r="I24" s="57">
        <f t="shared" si="3"/>
        <v>9752.8</v>
      </c>
      <c r="J24" s="92">
        <f t="shared" si="4"/>
        <v>11167.6</v>
      </c>
    </row>
    <row r="25" spans="1:10" ht="12.75">
      <c r="A25" s="83" t="s">
        <v>49</v>
      </c>
      <c r="B25" s="65">
        <v>52</v>
      </c>
      <c r="C25" s="66">
        <v>855</v>
      </c>
      <c r="D25" s="129">
        <v>5380.8</v>
      </c>
      <c r="E25" s="149">
        <v>16</v>
      </c>
      <c r="F25" s="67">
        <f t="shared" si="0"/>
        <v>272</v>
      </c>
      <c r="G25" s="55">
        <f t="shared" si="1"/>
        <v>8128.4</v>
      </c>
      <c r="H25" s="55">
        <f t="shared" si="2"/>
        <v>9254</v>
      </c>
      <c r="I25" s="68">
        <f t="shared" si="3"/>
        <v>10325.6</v>
      </c>
      <c r="J25" s="93">
        <f t="shared" si="4"/>
        <v>11740.400000000001</v>
      </c>
    </row>
    <row r="26" spans="1:12" ht="12.75">
      <c r="A26" s="82" t="s">
        <v>62</v>
      </c>
      <c r="B26" s="71">
        <v>54</v>
      </c>
      <c r="C26" s="72">
        <v>920</v>
      </c>
      <c r="D26" s="128">
        <v>5598</v>
      </c>
      <c r="E26" s="71">
        <v>17</v>
      </c>
      <c r="F26" s="6">
        <f t="shared" si="0"/>
        <v>289</v>
      </c>
      <c r="G26" s="56">
        <f t="shared" si="1"/>
        <v>8362.6</v>
      </c>
      <c r="H26" s="56">
        <f t="shared" si="2"/>
        <v>9488.2</v>
      </c>
      <c r="I26" s="57">
        <f t="shared" si="3"/>
        <v>10559.8</v>
      </c>
      <c r="J26" s="92">
        <f t="shared" si="4"/>
        <v>11974.6</v>
      </c>
      <c r="L26" t="s">
        <v>4</v>
      </c>
    </row>
    <row r="27" spans="1:10" ht="12.75">
      <c r="A27" s="83" t="s">
        <v>50</v>
      </c>
      <c r="B27" s="65">
        <v>59</v>
      </c>
      <c r="C27" s="66">
        <v>980</v>
      </c>
      <c r="D27" s="129">
        <v>6132</v>
      </c>
      <c r="E27" s="149">
        <v>18</v>
      </c>
      <c r="F27" s="67">
        <f t="shared" si="0"/>
        <v>306</v>
      </c>
      <c r="G27" s="55">
        <f t="shared" si="1"/>
        <v>8913.6</v>
      </c>
      <c r="H27" s="55">
        <f t="shared" si="2"/>
        <v>10039.2</v>
      </c>
      <c r="I27" s="68">
        <f t="shared" si="3"/>
        <v>11110.8</v>
      </c>
      <c r="J27" s="93">
        <f t="shared" si="4"/>
        <v>12525.6</v>
      </c>
    </row>
    <row r="28" spans="1:10" ht="12.75">
      <c r="A28" s="82" t="s">
        <v>63</v>
      </c>
      <c r="B28" s="71">
        <v>68</v>
      </c>
      <c r="C28" s="72">
        <v>1115</v>
      </c>
      <c r="D28" s="128">
        <v>6885.6</v>
      </c>
      <c r="E28" s="71">
        <v>21</v>
      </c>
      <c r="F28" s="6">
        <f t="shared" si="0"/>
        <v>357</v>
      </c>
      <c r="G28" s="56">
        <f t="shared" si="1"/>
        <v>9718.2</v>
      </c>
      <c r="H28" s="56">
        <f t="shared" si="2"/>
        <v>10843.8</v>
      </c>
      <c r="I28" s="57">
        <f t="shared" si="3"/>
        <v>11915.400000000001</v>
      </c>
      <c r="J28" s="92">
        <f t="shared" si="4"/>
        <v>13330.2</v>
      </c>
    </row>
    <row r="29" spans="1:10" ht="12.75">
      <c r="A29" s="83" t="s">
        <v>51</v>
      </c>
      <c r="B29" s="65">
        <v>74</v>
      </c>
      <c r="C29" s="66">
        <v>1225</v>
      </c>
      <c r="D29" s="129">
        <v>7639.2</v>
      </c>
      <c r="E29" s="149">
        <v>23</v>
      </c>
      <c r="F29" s="67">
        <f t="shared" si="0"/>
        <v>391</v>
      </c>
      <c r="G29" s="55">
        <f t="shared" si="1"/>
        <v>10505.8</v>
      </c>
      <c r="H29" s="55">
        <f t="shared" si="2"/>
        <v>11631.4</v>
      </c>
      <c r="I29" s="68">
        <f t="shared" si="3"/>
        <v>12703</v>
      </c>
      <c r="J29" s="93">
        <f t="shared" si="4"/>
        <v>14117.8</v>
      </c>
    </row>
    <row r="30" spans="1:10" ht="12.75">
      <c r="A30" s="82" t="s">
        <v>52</v>
      </c>
      <c r="B30" s="71">
        <v>82</v>
      </c>
      <c r="C30" s="72">
        <v>1360</v>
      </c>
      <c r="D30" s="128">
        <v>8391.6</v>
      </c>
      <c r="E30" s="71">
        <v>25</v>
      </c>
      <c r="F30" s="6">
        <f t="shared" si="0"/>
        <v>425</v>
      </c>
      <c r="G30" s="56">
        <f t="shared" si="1"/>
        <v>11292.2</v>
      </c>
      <c r="H30" s="56">
        <f t="shared" si="2"/>
        <v>12417.8</v>
      </c>
      <c r="I30" s="57">
        <f t="shared" si="3"/>
        <v>13489.400000000001</v>
      </c>
      <c r="J30" s="92">
        <f t="shared" si="4"/>
        <v>14904.2</v>
      </c>
    </row>
    <row r="31" spans="1:10" ht="12.75">
      <c r="A31" s="83" t="s">
        <v>53</v>
      </c>
      <c r="B31" s="65">
        <v>90</v>
      </c>
      <c r="C31" s="66">
        <v>1485</v>
      </c>
      <c r="D31" s="129">
        <v>9146.4</v>
      </c>
      <c r="E31" s="149">
        <v>28</v>
      </c>
      <c r="F31" s="67">
        <f t="shared" si="0"/>
        <v>476</v>
      </c>
      <c r="G31" s="55">
        <f t="shared" si="1"/>
        <v>12098</v>
      </c>
      <c r="H31" s="55">
        <f t="shared" si="2"/>
        <v>13223.599999999999</v>
      </c>
      <c r="I31" s="68">
        <f t="shared" si="3"/>
        <v>14295.2</v>
      </c>
      <c r="J31" s="93">
        <f t="shared" si="4"/>
        <v>15710</v>
      </c>
    </row>
    <row r="32" spans="1:10" ht="12.75">
      <c r="A32" s="82" t="s">
        <v>64</v>
      </c>
      <c r="B32" s="71">
        <v>105</v>
      </c>
      <c r="C32" s="72">
        <v>1720</v>
      </c>
      <c r="D32" s="128">
        <v>9957.6</v>
      </c>
      <c r="E32" s="71">
        <v>33</v>
      </c>
      <c r="F32" s="6">
        <f t="shared" si="0"/>
        <v>561</v>
      </c>
      <c r="G32" s="56">
        <f t="shared" si="1"/>
        <v>12994.2</v>
      </c>
      <c r="H32" s="56">
        <f t="shared" si="2"/>
        <v>14119.8</v>
      </c>
      <c r="I32" s="57">
        <f t="shared" si="3"/>
        <v>15191.400000000001</v>
      </c>
      <c r="J32" s="92">
        <f t="shared" si="4"/>
        <v>16606.2</v>
      </c>
    </row>
    <row r="33" spans="1:11" ht="12.75">
      <c r="A33" s="83" t="s">
        <v>54</v>
      </c>
      <c r="B33" s="65">
        <v>118</v>
      </c>
      <c r="C33" s="66">
        <v>1955</v>
      </c>
      <c r="D33" s="129">
        <v>10759.2</v>
      </c>
      <c r="E33" s="149">
        <v>37</v>
      </c>
      <c r="F33" s="67">
        <f t="shared" si="0"/>
        <v>629</v>
      </c>
      <c r="G33" s="55">
        <f t="shared" si="1"/>
        <v>13863.800000000001</v>
      </c>
      <c r="H33" s="55">
        <f t="shared" si="2"/>
        <v>14989.400000000001</v>
      </c>
      <c r="I33" s="68">
        <f t="shared" si="3"/>
        <v>16061</v>
      </c>
      <c r="J33" s="93">
        <f t="shared" si="4"/>
        <v>17475.800000000003</v>
      </c>
      <c r="K33" t="s">
        <v>4</v>
      </c>
    </row>
    <row r="34" spans="1:10" ht="12.75">
      <c r="A34" s="82" t="s">
        <v>55</v>
      </c>
      <c r="B34" s="71">
        <v>131</v>
      </c>
      <c r="C34" s="72">
        <v>2100</v>
      </c>
      <c r="D34" s="128">
        <v>11563.2</v>
      </c>
      <c r="E34" s="71">
        <v>40</v>
      </c>
      <c r="F34" s="6">
        <f t="shared" si="0"/>
        <v>680</v>
      </c>
      <c r="G34" s="56">
        <f t="shared" si="1"/>
        <v>14718.800000000001</v>
      </c>
      <c r="H34" s="56">
        <f t="shared" si="2"/>
        <v>15844.400000000001</v>
      </c>
      <c r="I34" s="57">
        <f t="shared" si="3"/>
        <v>16916</v>
      </c>
      <c r="J34" s="92">
        <f t="shared" si="4"/>
        <v>18330.800000000003</v>
      </c>
    </row>
    <row r="35" spans="1:10" ht="12.75">
      <c r="A35" s="83" t="s">
        <v>65</v>
      </c>
      <c r="B35" s="65">
        <v>155</v>
      </c>
      <c r="C35" s="66">
        <v>2540</v>
      </c>
      <c r="D35" s="129">
        <v>12754.8</v>
      </c>
      <c r="E35" s="149">
        <v>50</v>
      </c>
      <c r="F35" s="67">
        <f t="shared" si="0"/>
        <v>850</v>
      </c>
      <c r="G35" s="55">
        <f t="shared" si="1"/>
        <v>16080.4</v>
      </c>
      <c r="H35" s="55">
        <f t="shared" si="2"/>
        <v>17206</v>
      </c>
      <c r="I35" s="68">
        <f t="shared" si="3"/>
        <v>18277.6</v>
      </c>
      <c r="J35" s="93">
        <f t="shared" si="4"/>
        <v>19692.4</v>
      </c>
    </row>
    <row r="36" spans="1:10" ht="13.5" thickBot="1">
      <c r="A36" s="84" t="s">
        <v>66</v>
      </c>
      <c r="B36" s="73">
        <v>170</v>
      </c>
      <c r="C36" s="74">
        <v>2790</v>
      </c>
      <c r="D36" s="130">
        <v>13609.2</v>
      </c>
      <c r="E36" s="73">
        <v>50</v>
      </c>
      <c r="F36" s="131">
        <f t="shared" si="0"/>
        <v>850</v>
      </c>
      <c r="G36" s="59">
        <f t="shared" si="1"/>
        <v>16934.8</v>
      </c>
      <c r="H36" s="59">
        <f t="shared" si="2"/>
        <v>18060.4</v>
      </c>
      <c r="I36" s="60">
        <f t="shared" si="3"/>
        <v>19132</v>
      </c>
      <c r="J36" s="94">
        <f t="shared" si="4"/>
        <v>20546.800000000003</v>
      </c>
    </row>
    <row r="38" spans="1:10" ht="14.25">
      <c r="A38" s="157" t="s">
        <v>22</v>
      </c>
      <c r="B38" s="157"/>
      <c r="C38" s="157"/>
      <c r="D38" s="157"/>
      <c r="E38" s="157"/>
      <c r="F38" s="157"/>
      <c r="G38" s="157"/>
      <c r="H38" s="157"/>
      <c r="I38" s="157"/>
      <c r="J38" s="157"/>
    </row>
    <row r="39" spans="1:10" ht="15">
      <c r="A39" s="157" t="s">
        <v>28</v>
      </c>
      <c r="B39" s="157"/>
      <c r="C39" s="157"/>
      <c r="D39" s="157"/>
      <c r="E39" s="157"/>
      <c r="F39" s="157"/>
      <c r="G39" s="157"/>
      <c r="H39" s="157"/>
      <c r="I39" s="157"/>
      <c r="J39" s="157"/>
    </row>
    <row r="40" spans="1:10" ht="12.75">
      <c r="A40" s="155" t="s">
        <v>25</v>
      </c>
      <c r="B40" s="155"/>
      <c r="C40" s="155"/>
      <c r="D40" s="155"/>
      <c r="E40" s="155"/>
      <c r="F40" s="155"/>
      <c r="G40" s="155"/>
      <c r="H40" s="155"/>
      <c r="I40" s="155"/>
      <c r="J40" s="155"/>
    </row>
    <row r="41" spans="1:10" ht="12.75">
      <c r="A41" s="156" t="s">
        <v>68</v>
      </c>
      <c r="B41" s="156"/>
      <c r="C41" s="156"/>
      <c r="D41" s="156"/>
      <c r="E41" s="156"/>
      <c r="F41" s="156"/>
      <c r="G41" s="156"/>
      <c r="H41" s="156"/>
      <c r="I41" s="156"/>
      <c r="J41" s="156"/>
    </row>
    <row r="42" ht="13.5" customHeight="1" thickBot="1"/>
    <row r="43" spans="1:10" ht="12.75" customHeight="1">
      <c r="A43" s="158" t="s">
        <v>21</v>
      </c>
      <c r="B43" s="160" t="s">
        <v>31</v>
      </c>
      <c r="C43" s="161"/>
      <c r="D43" s="162"/>
      <c r="E43" s="160" t="s">
        <v>24</v>
      </c>
      <c r="F43" s="174"/>
      <c r="G43" s="153" t="s">
        <v>37</v>
      </c>
      <c r="H43" s="153" t="s">
        <v>43</v>
      </c>
      <c r="I43" s="153" t="s">
        <v>33</v>
      </c>
      <c r="J43" s="169" t="s">
        <v>34</v>
      </c>
    </row>
    <row r="44" spans="1:10" ht="17.25" customHeight="1" thickBot="1">
      <c r="A44" s="186"/>
      <c r="B44" s="180"/>
      <c r="C44" s="181"/>
      <c r="D44" s="182"/>
      <c r="E44" s="175"/>
      <c r="F44" s="176"/>
      <c r="G44" s="171"/>
      <c r="H44" s="154"/>
      <c r="I44" s="154"/>
      <c r="J44" s="170"/>
    </row>
    <row r="45" spans="1:10" ht="65.25" customHeight="1" thickBot="1">
      <c r="A45" s="76" t="s">
        <v>40</v>
      </c>
      <c r="B45" s="189"/>
      <c r="C45" s="190"/>
      <c r="D45" s="191"/>
      <c r="E45" s="187"/>
      <c r="F45" s="188"/>
      <c r="G45" s="27"/>
      <c r="H45" s="27"/>
      <c r="I45" s="27"/>
      <c r="J45" s="28"/>
    </row>
    <row r="46" spans="1:10" ht="12.75">
      <c r="A46" s="172" t="s">
        <v>1</v>
      </c>
      <c r="B46" s="29" t="s">
        <v>0</v>
      </c>
      <c r="C46" s="33" t="s">
        <v>30</v>
      </c>
      <c r="D46" s="30" t="s">
        <v>29</v>
      </c>
      <c r="E46" s="29" t="s">
        <v>0</v>
      </c>
      <c r="F46" s="30" t="s">
        <v>29</v>
      </c>
      <c r="G46" s="31" t="s">
        <v>29</v>
      </c>
      <c r="H46" s="11" t="s">
        <v>29</v>
      </c>
      <c r="I46" s="31" t="s">
        <v>29</v>
      </c>
      <c r="J46" s="31" t="s">
        <v>29</v>
      </c>
    </row>
    <row r="47" spans="1:10" ht="13.5" thickBot="1">
      <c r="A47" s="173"/>
      <c r="B47" s="16" t="s">
        <v>3</v>
      </c>
      <c r="C47" s="23" t="s">
        <v>2</v>
      </c>
      <c r="D47" s="24" t="s">
        <v>26</v>
      </c>
      <c r="E47" s="16" t="s">
        <v>3</v>
      </c>
      <c r="F47" s="24" t="s">
        <v>26</v>
      </c>
      <c r="G47" s="34" t="s">
        <v>26</v>
      </c>
      <c r="H47" s="77" t="s">
        <v>26</v>
      </c>
      <c r="I47" s="34" t="s">
        <v>26</v>
      </c>
      <c r="J47" s="34" t="s">
        <v>26</v>
      </c>
    </row>
    <row r="48" spans="1:10" ht="12.75">
      <c r="A48" s="85" t="s">
        <v>45</v>
      </c>
      <c r="B48" s="61">
        <v>10</v>
      </c>
      <c r="C48" s="62">
        <v>200</v>
      </c>
      <c r="D48" s="127">
        <v>1843.2</v>
      </c>
      <c r="E48" s="17">
        <v>3.3</v>
      </c>
      <c r="F48" s="136">
        <v>50</v>
      </c>
      <c r="G48" s="54">
        <f>D48+F48+1980</f>
        <v>3873.2</v>
      </c>
      <c r="H48" s="64">
        <f>D48+F48+3601.2</f>
        <v>5494.4</v>
      </c>
      <c r="I48" s="103">
        <f>D48+F48+4672.8</f>
        <v>6566</v>
      </c>
      <c r="J48" s="64">
        <f>D48+F48+6087.6</f>
        <v>7980.8</v>
      </c>
    </row>
    <row r="49" spans="1:10" ht="12.75">
      <c r="A49" s="86" t="s">
        <v>46</v>
      </c>
      <c r="B49" s="71">
        <v>20</v>
      </c>
      <c r="C49" s="72">
        <v>400</v>
      </c>
      <c r="D49" s="128">
        <v>2526</v>
      </c>
      <c r="E49" s="14">
        <v>6.7</v>
      </c>
      <c r="F49" s="133">
        <v>100</v>
      </c>
      <c r="G49" s="56">
        <f>D49+F49+1980</f>
        <v>4606</v>
      </c>
      <c r="H49" s="57">
        <f>D49+F49+3601.2</f>
        <v>6227.2</v>
      </c>
      <c r="I49" s="106">
        <f>D49+F49+4672.8</f>
        <v>7298.8</v>
      </c>
      <c r="J49" s="57">
        <f>D49+F49+6087.6</f>
        <v>8713.6</v>
      </c>
    </row>
    <row r="50" spans="1:13" ht="12.75">
      <c r="A50" s="87" t="s">
        <v>47</v>
      </c>
      <c r="B50" s="65">
        <v>32</v>
      </c>
      <c r="C50" s="66">
        <v>650</v>
      </c>
      <c r="D50" s="129">
        <v>3067.2</v>
      </c>
      <c r="E50" s="18">
        <v>10</v>
      </c>
      <c r="F50" s="134">
        <v>150</v>
      </c>
      <c r="G50" s="55">
        <f aca="true" t="shared" si="5" ref="G50:G58">D50+F50+1980</f>
        <v>5197.2</v>
      </c>
      <c r="H50" s="68">
        <f aca="true" t="shared" si="6" ref="H50:H58">D50+F50+3601.2</f>
        <v>6818.4</v>
      </c>
      <c r="I50" s="104">
        <f aca="true" t="shared" si="7" ref="I50:I58">D50+F50+4672.8</f>
        <v>7890</v>
      </c>
      <c r="J50" s="68">
        <f aca="true" t="shared" si="8" ref="J50:J58">D50+F50+6087.6</f>
        <v>9304.8</v>
      </c>
      <c r="L50" t="s">
        <v>4</v>
      </c>
      <c r="M50" t="s">
        <v>4</v>
      </c>
    </row>
    <row r="51" spans="1:12" ht="12.75">
      <c r="A51" s="88" t="s">
        <v>48</v>
      </c>
      <c r="B51" s="71">
        <v>40</v>
      </c>
      <c r="C51" s="72">
        <v>830</v>
      </c>
      <c r="D51" s="128">
        <v>4015.2</v>
      </c>
      <c r="E51" s="14">
        <v>14</v>
      </c>
      <c r="F51" s="133">
        <v>210</v>
      </c>
      <c r="G51" s="56">
        <f t="shared" si="5"/>
        <v>6205.2</v>
      </c>
      <c r="H51" s="57">
        <f t="shared" si="6"/>
        <v>7826.4</v>
      </c>
      <c r="I51" s="106">
        <f t="shared" si="7"/>
        <v>8898</v>
      </c>
      <c r="J51" s="57">
        <f t="shared" si="8"/>
        <v>10312.8</v>
      </c>
      <c r="L51" t="s">
        <v>4</v>
      </c>
    </row>
    <row r="52" spans="1:10" ht="12.75">
      <c r="A52" s="87" t="s">
        <v>49</v>
      </c>
      <c r="B52" s="65">
        <v>50</v>
      </c>
      <c r="C52" s="66">
        <v>970</v>
      </c>
      <c r="D52" s="129">
        <v>4599.6</v>
      </c>
      <c r="E52" s="18">
        <v>17</v>
      </c>
      <c r="F52" s="134">
        <v>255</v>
      </c>
      <c r="G52" s="55">
        <f t="shared" si="5"/>
        <v>6834.6</v>
      </c>
      <c r="H52" s="68">
        <f t="shared" si="6"/>
        <v>8455.8</v>
      </c>
      <c r="I52" s="104">
        <f t="shared" si="7"/>
        <v>9527.400000000001</v>
      </c>
      <c r="J52" s="68">
        <f t="shared" si="8"/>
        <v>10942.2</v>
      </c>
    </row>
    <row r="53" spans="1:10" ht="12.75">
      <c r="A53" s="86" t="s">
        <v>50</v>
      </c>
      <c r="B53" s="71">
        <v>60</v>
      </c>
      <c r="C53" s="72">
        <v>1270</v>
      </c>
      <c r="D53" s="128">
        <v>5521.2</v>
      </c>
      <c r="E53" s="14">
        <v>20</v>
      </c>
      <c r="F53" s="133">
        <v>300</v>
      </c>
      <c r="G53" s="56">
        <f t="shared" si="5"/>
        <v>7801.2</v>
      </c>
      <c r="H53" s="57">
        <f t="shared" si="6"/>
        <v>9422.4</v>
      </c>
      <c r="I53" s="106">
        <f t="shared" si="7"/>
        <v>10494</v>
      </c>
      <c r="J53" s="57">
        <f t="shared" si="8"/>
        <v>11908.8</v>
      </c>
    </row>
    <row r="54" spans="1:10" ht="12.75">
      <c r="A54" s="89" t="s">
        <v>51</v>
      </c>
      <c r="B54" s="65">
        <v>70</v>
      </c>
      <c r="C54" s="66">
        <v>1410</v>
      </c>
      <c r="D54" s="129">
        <v>6415.8</v>
      </c>
      <c r="E54" s="18">
        <v>23</v>
      </c>
      <c r="F54" s="134">
        <v>345</v>
      </c>
      <c r="G54" s="55">
        <f t="shared" si="5"/>
        <v>8740.8</v>
      </c>
      <c r="H54" s="68">
        <f t="shared" si="6"/>
        <v>10362</v>
      </c>
      <c r="I54" s="104">
        <f t="shared" si="7"/>
        <v>11433.6</v>
      </c>
      <c r="J54" s="68">
        <f t="shared" si="8"/>
        <v>12848.400000000001</v>
      </c>
    </row>
    <row r="55" spans="1:10" ht="12.75">
      <c r="A55" s="86" t="s">
        <v>52</v>
      </c>
      <c r="B55" s="71">
        <v>80</v>
      </c>
      <c r="C55" s="72">
        <v>1620</v>
      </c>
      <c r="D55" s="128">
        <v>6996</v>
      </c>
      <c r="E55" s="14">
        <v>27</v>
      </c>
      <c r="F55" s="133">
        <v>405</v>
      </c>
      <c r="G55" s="56">
        <f t="shared" si="5"/>
        <v>9381</v>
      </c>
      <c r="H55" s="57">
        <f t="shared" si="6"/>
        <v>11002.2</v>
      </c>
      <c r="I55" s="106">
        <f t="shared" si="7"/>
        <v>12073.8</v>
      </c>
      <c r="J55" s="57">
        <f t="shared" si="8"/>
        <v>13488.6</v>
      </c>
    </row>
    <row r="56" spans="1:10" ht="12.75">
      <c r="A56" s="89" t="s">
        <v>53</v>
      </c>
      <c r="B56" s="65">
        <v>90</v>
      </c>
      <c r="C56" s="66">
        <v>1890</v>
      </c>
      <c r="D56" s="129">
        <v>7617.6</v>
      </c>
      <c r="E56" s="18">
        <v>30</v>
      </c>
      <c r="F56" s="134">
        <v>450</v>
      </c>
      <c r="G56" s="55">
        <f t="shared" si="5"/>
        <v>10047.6</v>
      </c>
      <c r="H56" s="68">
        <f t="shared" si="6"/>
        <v>11668.8</v>
      </c>
      <c r="I56" s="104">
        <f t="shared" si="7"/>
        <v>12740.400000000001</v>
      </c>
      <c r="J56" s="68">
        <f t="shared" si="8"/>
        <v>14155.2</v>
      </c>
    </row>
    <row r="57" spans="1:10" ht="12.75">
      <c r="A57" s="86" t="s">
        <v>54</v>
      </c>
      <c r="B57" s="71">
        <v>100</v>
      </c>
      <c r="C57" s="72">
        <v>1980</v>
      </c>
      <c r="D57" s="128">
        <v>8230.8</v>
      </c>
      <c r="E57" s="14">
        <v>33</v>
      </c>
      <c r="F57" s="133">
        <v>495</v>
      </c>
      <c r="G57" s="56">
        <f t="shared" si="5"/>
        <v>10705.8</v>
      </c>
      <c r="H57" s="57">
        <f t="shared" si="6"/>
        <v>12327</v>
      </c>
      <c r="I57" s="106">
        <f t="shared" si="7"/>
        <v>13398.599999999999</v>
      </c>
      <c r="J57" s="57">
        <f t="shared" si="8"/>
        <v>14813.4</v>
      </c>
    </row>
    <row r="58" spans="1:10" ht="13.5" thickBot="1">
      <c r="A58" s="90" t="s">
        <v>55</v>
      </c>
      <c r="B58" s="1">
        <v>125</v>
      </c>
      <c r="C58" s="69">
        <v>2530</v>
      </c>
      <c r="D58" s="132">
        <v>9300</v>
      </c>
      <c r="E58" s="32">
        <v>42</v>
      </c>
      <c r="F58" s="135">
        <v>630</v>
      </c>
      <c r="G58" s="58">
        <f t="shared" si="5"/>
        <v>11910</v>
      </c>
      <c r="H58" s="70">
        <f t="shared" si="6"/>
        <v>13531.2</v>
      </c>
      <c r="I58" s="105">
        <f t="shared" si="7"/>
        <v>14602.8</v>
      </c>
      <c r="J58" s="70">
        <f t="shared" si="8"/>
        <v>16017.6</v>
      </c>
    </row>
    <row r="60" spans="1:10" ht="14.25">
      <c r="A60" s="157" t="s">
        <v>22</v>
      </c>
      <c r="B60" s="157"/>
      <c r="C60" s="157"/>
      <c r="D60" s="157"/>
      <c r="E60" s="157"/>
      <c r="F60" s="157"/>
      <c r="G60" s="157"/>
      <c r="H60" s="157"/>
      <c r="I60" s="157"/>
      <c r="J60" s="157"/>
    </row>
    <row r="61" spans="1:10" ht="15">
      <c r="A61" s="157" t="s">
        <v>69</v>
      </c>
      <c r="B61" s="157"/>
      <c r="C61" s="157"/>
      <c r="D61" s="157"/>
      <c r="E61" s="157"/>
      <c r="F61" s="157"/>
      <c r="G61" s="157"/>
      <c r="H61" s="157"/>
      <c r="I61" s="157"/>
      <c r="J61" s="157"/>
    </row>
    <row r="62" spans="1:10" ht="12.75">
      <c r="A62" s="155" t="s">
        <v>25</v>
      </c>
      <c r="B62" s="155"/>
      <c r="C62" s="155"/>
      <c r="D62" s="155"/>
      <c r="E62" s="155"/>
      <c r="F62" s="155"/>
      <c r="G62" s="155"/>
      <c r="H62" s="155"/>
      <c r="I62" s="155"/>
      <c r="J62" s="155"/>
    </row>
    <row r="63" spans="1:10" ht="13.5" customHeight="1">
      <c r="A63" s="156" t="s">
        <v>68</v>
      </c>
      <c r="B63" s="156"/>
      <c r="C63" s="156"/>
      <c r="D63" s="156"/>
      <c r="E63" s="156"/>
      <c r="F63" s="156"/>
      <c r="G63" s="156"/>
      <c r="H63" s="156"/>
      <c r="I63" s="156"/>
      <c r="J63" s="156"/>
    </row>
    <row r="64" ht="13.5" thickBot="1"/>
    <row r="65" spans="1:10" ht="12.75" customHeight="1">
      <c r="A65" s="158" t="s">
        <v>21</v>
      </c>
      <c r="B65" s="160" t="s">
        <v>70</v>
      </c>
      <c r="C65" s="161"/>
      <c r="D65" s="162"/>
      <c r="E65" s="160" t="s">
        <v>24</v>
      </c>
      <c r="F65" s="174"/>
      <c r="G65" s="153" t="s">
        <v>76</v>
      </c>
      <c r="H65" s="153" t="s">
        <v>77</v>
      </c>
      <c r="I65" s="153" t="s">
        <v>78</v>
      </c>
      <c r="J65" s="169" t="s">
        <v>79</v>
      </c>
    </row>
    <row r="66" spans="1:10" ht="13.5" thickBot="1">
      <c r="A66" s="159"/>
      <c r="B66" s="163"/>
      <c r="C66" s="164"/>
      <c r="D66" s="165"/>
      <c r="E66" s="175"/>
      <c r="F66" s="176"/>
      <c r="G66" s="154"/>
      <c r="H66" s="154"/>
      <c r="I66" s="154"/>
      <c r="J66" s="170"/>
    </row>
    <row r="67" spans="1:10" ht="12.75">
      <c r="A67" s="177" t="s">
        <v>40</v>
      </c>
      <c r="B67" s="160"/>
      <c r="C67" s="161"/>
      <c r="D67" s="162"/>
      <c r="E67" s="183"/>
      <c r="F67" s="174"/>
      <c r="G67" s="150"/>
      <c r="H67" s="150"/>
      <c r="I67" s="150"/>
      <c r="J67" s="166"/>
    </row>
    <row r="68" spans="1:10" ht="12.75">
      <c r="A68" s="178"/>
      <c r="B68" s="180"/>
      <c r="C68" s="181"/>
      <c r="D68" s="182"/>
      <c r="E68" s="184"/>
      <c r="F68" s="185"/>
      <c r="G68" s="151"/>
      <c r="H68" s="151"/>
      <c r="I68" s="151"/>
      <c r="J68" s="167"/>
    </row>
    <row r="69" spans="1:10" ht="12.75">
      <c r="A69" s="178"/>
      <c r="B69" s="180"/>
      <c r="C69" s="181"/>
      <c r="D69" s="182"/>
      <c r="E69" s="184"/>
      <c r="F69" s="185"/>
      <c r="G69" s="151"/>
      <c r="H69" s="151"/>
      <c r="I69" s="151"/>
      <c r="J69" s="167"/>
    </row>
    <row r="70" spans="1:10" ht="12.75">
      <c r="A70" s="178"/>
      <c r="B70" s="180"/>
      <c r="C70" s="181"/>
      <c r="D70" s="182"/>
      <c r="E70" s="184"/>
      <c r="F70" s="185"/>
      <c r="G70" s="151"/>
      <c r="H70" s="151"/>
      <c r="I70" s="151"/>
      <c r="J70" s="167"/>
    </row>
    <row r="71" spans="1:10" ht="13.5" thickBot="1">
      <c r="A71" s="179"/>
      <c r="B71" s="163"/>
      <c r="C71" s="164"/>
      <c r="D71" s="165"/>
      <c r="E71" s="175"/>
      <c r="F71" s="176"/>
      <c r="G71" s="152"/>
      <c r="H71" s="152"/>
      <c r="I71" s="152"/>
      <c r="J71" s="168"/>
    </row>
    <row r="72" spans="1:10" ht="12.75">
      <c r="A72" s="172" t="s">
        <v>1</v>
      </c>
      <c r="B72" s="8" t="s">
        <v>0</v>
      </c>
      <c r="C72" s="20" t="s">
        <v>30</v>
      </c>
      <c r="D72" s="21" t="s">
        <v>29</v>
      </c>
      <c r="E72" s="8" t="s">
        <v>0</v>
      </c>
      <c r="F72" s="21" t="s">
        <v>29</v>
      </c>
      <c r="G72" s="11" t="s">
        <v>29</v>
      </c>
      <c r="H72" s="11" t="s">
        <v>29</v>
      </c>
      <c r="I72" s="11" t="s">
        <v>29</v>
      </c>
      <c r="J72" s="11" t="s">
        <v>29</v>
      </c>
    </row>
    <row r="73" spans="1:10" ht="13.5" thickBot="1">
      <c r="A73" s="173"/>
      <c r="B73" s="16" t="s">
        <v>3</v>
      </c>
      <c r="C73" s="23" t="s">
        <v>2</v>
      </c>
      <c r="D73" s="24" t="s">
        <v>26</v>
      </c>
      <c r="E73" s="16" t="s">
        <v>3</v>
      </c>
      <c r="F73" s="24" t="s">
        <v>26</v>
      </c>
      <c r="G73" s="34" t="s">
        <v>26</v>
      </c>
      <c r="H73" s="77" t="s">
        <v>26</v>
      </c>
      <c r="I73" s="34" t="s">
        <v>26</v>
      </c>
      <c r="J73" s="34" t="s">
        <v>26</v>
      </c>
    </row>
    <row r="74" spans="1:11" ht="15">
      <c r="A74" s="2">
        <v>1</v>
      </c>
      <c r="B74" s="95">
        <v>8</v>
      </c>
      <c r="C74" s="99">
        <v>160</v>
      </c>
      <c r="D74" s="119">
        <v>1836</v>
      </c>
      <c r="E74" s="61">
        <v>3</v>
      </c>
      <c r="F74" s="123">
        <f>E74*17</f>
        <v>51</v>
      </c>
      <c r="G74" s="103">
        <f>D74+F74+1693.9</f>
        <v>3580.9</v>
      </c>
      <c r="H74" s="64">
        <f>D74+F74+3162.7</f>
        <v>5049.7</v>
      </c>
      <c r="I74" s="103">
        <f>D74+F74+3727.8</f>
        <v>5614.8</v>
      </c>
      <c r="J74" s="64">
        <f>D74+F74+5395.5</f>
        <v>7282.5</v>
      </c>
      <c r="K74" s="78"/>
    </row>
    <row r="75" spans="1:10" ht="15">
      <c r="A75" s="75">
        <v>1.7</v>
      </c>
      <c r="B75" s="96">
        <v>14</v>
      </c>
      <c r="C75" s="100">
        <v>260</v>
      </c>
      <c r="D75" s="138">
        <v>2197</v>
      </c>
      <c r="E75" s="71">
        <v>5</v>
      </c>
      <c r="F75" s="124">
        <f>E75*17</f>
        <v>85</v>
      </c>
      <c r="G75" s="106">
        <f aca="true" t="shared" si="9" ref="G75:G86">D75+F75+1693.9</f>
        <v>3975.9</v>
      </c>
      <c r="H75" s="57">
        <f aca="true" t="shared" si="10" ref="H75:H86">D75+F75+3162.7</f>
        <v>5444.7</v>
      </c>
      <c r="I75" s="106">
        <f aca="true" t="shared" si="11" ref="I75:I86">D75+F75+3727.8</f>
        <v>6009.8</v>
      </c>
      <c r="J75" s="57">
        <f aca="true" t="shared" si="12" ref="J75:J86">D75+F75+5395.5</f>
        <v>7677.5</v>
      </c>
    </row>
    <row r="76" spans="1:10" ht="15">
      <c r="A76" s="3">
        <v>2.2</v>
      </c>
      <c r="B76" s="97">
        <v>18</v>
      </c>
      <c r="C76" s="101">
        <v>320</v>
      </c>
      <c r="D76" s="139">
        <v>2467</v>
      </c>
      <c r="E76" s="65">
        <v>6</v>
      </c>
      <c r="F76" s="125">
        <f aca="true" t="shared" si="13" ref="F76:F86">E76*17</f>
        <v>102</v>
      </c>
      <c r="G76" s="104">
        <f t="shared" si="9"/>
        <v>4262.9</v>
      </c>
      <c r="H76" s="68">
        <f t="shared" si="10"/>
        <v>5731.7</v>
      </c>
      <c r="I76" s="104">
        <f t="shared" si="11"/>
        <v>6296.8</v>
      </c>
      <c r="J76" s="68">
        <f t="shared" si="12"/>
        <v>7964.5</v>
      </c>
    </row>
    <row r="77" spans="1:10" ht="15">
      <c r="A77" s="75">
        <v>3</v>
      </c>
      <c r="B77" s="96">
        <v>24</v>
      </c>
      <c r="C77" s="100">
        <v>420</v>
      </c>
      <c r="D77" s="120">
        <v>2793</v>
      </c>
      <c r="E77" s="71">
        <v>8</v>
      </c>
      <c r="F77" s="124">
        <f t="shared" si="13"/>
        <v>136</v>
      </c>
      <c r="G77" s="106">
        <f t="shared" si="9"/>
        <v>4622.9</v>
      </c>
      <c r="H77" s="57">
        <f t="shared" si="10"/>
        <v>6091.7</v>
      </c>
      <c r="I77" s="106">
        <f t="shared" si="11"/>
        <v>6656.8</v>
      </c>
      <c r="J77" s="57">
        <f t="shared" si="12"/>
        <v>8324.5</v>
      </c>
    </row>
    <row r="78" spans="1:10" ht="15">
      <c r="A78" s="3">
        <v>3.5</v>
      </c>
      <c r="B78" s="97">
        <v>28</v>
      </c>
      <c r="C78" s="101">
        <v>520</v>
      </c>
      <c r="D78" s="121">
        <v>3146</v>
      </c>
      <c r="E78" s="65">
        <v>9</v>
      </c>
      <c r="F78" s="125">
        <f t="shared" si="13"/>
        <v>153</v>
      </c>
      <c r="G78" s="104">
        <f t="shared" si="9"/>
        <v>4992.9</v>
      </c>
      <c r="H78" s="68">
        <f t="shared" si="10"/>
        <v>6461.7</v>
      </c>
      <c r="I78" s="104">
        <f t="shared" si="11"/>
        <v>7026.8</v>
      </c>
      <c r="J78" s="68">
        <f t="shared" si="12"/>
        <v>8694.5</v>
      </c>
    </row>
    <row r="79" spans="1:10" ht="15">
      <c r="A79" s="75">
        <v>4.2</v>
      </c>
      <c r="B79" s="96">
        <v>34</v>
      </c>
      <c r="C79" s="100">
        <v>600</v>
      </c>
      <c r="D79" s="120">
        <v>3437</v>
      </c>
      <c r="E79" s="71">
        <v>11</v>
      </c>
      <c r="F79" s="124">
        <f t="shared" si="13"/>
        <v>187</v>
      </c>
      <c r="G79" s="106">
        <f t="shared" si="9"/>
        <v>5317.9</v>
      </c>
      <c r="H79" s="57">
        <f t="shared" si="10"/>
        <v>6786.7</v>
      </c>
      <c r="I79" s="106">
        <f t="shared" si="11"/>
        <v>7351.8</v>
      </c>
      <c r="J79" s="57">
        <f t="shared" si="12"/>
        <v>9019.5</v>
      </c>
    </row>
    <row r="80" spans="1:10" ht="15">
      <c r="A80" s="3">
        <v>5.5</v>
      </c>
      <c r="B80" s="97">
        <v>46</v>
      </c>
      <c r="C80" s="101">
        <v>830</v>
      </c>
      <c r="D80" s="121">
        <v>4279</v>
      </c>
      <c r="E80" s="65">
        <v>14</v>
      </c>
      <c r="F80" s="125">
        <f t="shared" si="13"/>
        <v>238</v>
      </c>
      <c r="G80" s="104">
        <f t="shared" si="9"/>
        <v>6210.9</v>
      </c>
      <c r="H80" s="68">
        <f t="shared" si="10"/>
        <v>7679.7</v>
      </c>
      <c r="I80" s="104">
        <f t="shared" si="11"/>
        <v>8244.8</v>
      </c>
      <c r="J80" s="68">
        <f t="shared" si="12"/>
        <v>9912.5</v>
      </c>
    </row>
    <row r="81" spans="1:10" ht="15">
      <c r="A81" s="75">
        <v>7</v>
      </c>
      <c r="B81" s="96">
        <v>57</v>
      </c>
      <c r="C81" s="100">
        <v>1000</v>
      </c>
      <c r="D81" s="120">
        <v>5115</v>
      </c>
      <c r="E81" s="71">
        <v>18</v>
      </c>
      <c r="F81" s="124">
        <f t="shared" si="13"/>
        <v>306</v>
      </c>
      <c r="G81" s="106">
        <f t="shared" si="9"/>
        <v>7114.9</v>
      </c>
      <c r="H81" s="57">
        <f t="shared" si="10"/>
        <v>8583.7</v>
      </c>
      <c r="I81" s="106">
        <f t="shared" si="11"/>
        <v>9148.8</v>
      </c>
      <c r="J81" s="57">
        <f t="shared" si="12"/>
        <v>10816.5</v>
      </c>
    </row>
    <row r="82" spans="1:10" ht="15">
      <c r="A82" s="3">
        <v>8.5</v>
      </c>
      <c r="B82" s="97">
        <v>69</v>
      </c>
      <c r="C82" s="101">
        <v>1200</v>
      </c>
      <c r="D82" s="121">
        <v>6181</v>
      </c>
      <c r="E82" s="65">
        <v>22</v>
      </c>
      <c r="F82" s="125">
        <f t="shared" si="13"/>
        <v>374</v>
      </c>
      <c r="G82" s="104">
        <f t="shared" si="9"/>
        <v>8248.9</v>
      </c>
      <c r="H82" s="68">
        <f t="shared" si="10"/>
        <v>9717.7</v>
      </c>
      <c r="I82" s="104">
        <f t="shared" si="11"/>
        <v>10282.8</v>
      </c>
      <c r="J82" s="68">
        <f t="shared" si="12"/>
        <v>11950.5</v>
      </c>
    </row>
    <row r="83" spans="1:10" ht="15">
      <c r="A83" s="75">
        <v>10</v>
      </c>
      <c r="B83" s="96">
        <v>83</v>
      </c>
      <c r="C83" s="100">
        <v>1500</v>
      </c>
      <c r="D83" s="120">
        <v>7246</v>
      </c>
      <c r="E83" s="71">
        <v>25</v>
      </c>
      <c r="F83" s="124">
        <f t="shared" si="13"/>
        <v>425</v>
      </c>
      <c r="G83" s="106">
        <f t="shared" si="9"/>
        <v>9364.9</v>
      </c>
      <c r="H83" s="57">
        <f t="shared" si="10"/>
        <v>10833.7</v>
      </c>
      <c r="I83" s="106">
        <f t="shared" si="11"/>
        <v>11398.8</v>
      </c>
      <c r="J83" s="57">
        <f t="shared" si="12"/>
        <v>13066.5</v>
      </c>
    </row>
    <row r="84" spans="1:10" ht="15">
      <c r="A84" s="3">
        <v>12.5</v>
      </c>
      <c r="B84" s="97">
        <v>100</v>
      </c>
      <c r="C84" s="101">
        <v>1700</v>
      </c>
      <c r="D84" s="121">
        <v>8451</v>
      </c>
      <c r="E84" s="65">
        <v>32</v>
      </c>
      <c r="F84" s="125">
        <f t="shared" si="13"/>
        <v>544</v>
      </c>
      <c r="G84" s="104">
        <f t="shared" si="9"/>
        <v>10688.9</v>
      </c>
      <c r="H84" s="68">
        <f t="shared" si="10"/>
        <v>12157.7</v>
      </c>
      <c r="I84" s="104">
        <f t="shared" si="11"/>
        <v>12722.8</v>
      </c>
      <c r="J84" s="68">
        <f t="shared" si="12"/>
        <v>14390.5</v>
      </c>
    </row>
    <row r="85" spans="1:10" ht="15">
      <c r="A85" s="75">
        <v>15</v>
      </c>
      <c r="B85" s="96">
        <v>123</v>
      </c>
      <c r="C85" s="100">
        <v>2200</v>
      </c>
      <c r="D85" s="120">
        <v>9770</v>
      </c>
      <c r="E85" s="71">
        <v>38</v>
      </c>
      <c r="F85" s="124">
        <f t="shared" si="13"/>
        <v>646</v>
      </c>
      <c r="G85" s="106">
        <f t="shared" si="9"/>
        <v>12109.9</v>
      </c>
      <c r="H85" s="57">
        <f t="shared" si="10"/>
        <v>13578.7</v>
      </c>
      <c r="I85" s="106">
        <f t="shared" si="11"/>
        <v>14143.8</v>
      </c>
      <c r="J85" s="57">
        <f t="shared" si="12"/>
        <v>15811.5</v>
      </c>
    </row>
    <row r="86" spans="1:10" ht="15.75" thickBot="1">
      <c r="A86" s="4">
        <v>18</v>
      </c>
      <c r="B86" s="98">
        <v>150</v>
      </c>
      <c r="C86" s="102">
        <v>2600</v>
      </c>
      <c r="D86" s="140">
        <v>11199</v>
      </c>
      <c r="E86" s="1">
        <v>45</v>
      </c>
      <c r="F86" s="137">
        <f t="shared" si="13"/>
        <v>765</v>
      </c>
      <c r="G86" s="105">
        <f t="shared" si="9"/>
        <v>13657.9</v>
      </c>
      <c r="H86" s="70">
        <f t="shared" si="10"/>
        <v>15126.7</v>
      </c>
      <c r="I86" s="105">
        <f t="shared" si="11"/>
        <v>15691.8</v>
      </c>
      <c r="J86" s="70">
        <f t="shared" si="12"/>
        <v>17359.5</v>
      </c>
    </row>
  </sheetData>
  <sheetProtection/>
  <mergeCells count="52">
    <mergeCell ref="A6:A7"/>
    <mergeCell ref="E6:F7"/>
    <mergeCell ref="B6:D7"/>
    <mergeCell ref="H8:H12"/>
    <mergeCell ref="G8:G12"/>
    <mergeCell ref="I8:I12"/>
    <mergeCell ref="J8:J12"/>
    <mergeCell ref="A38:J38"/>
    <mergeCell ref="A39:J39"/>
    <mergeCell ref="A13:A14"/>
    <mergeCell ref="A8:A12"/>
    <mergeCell ref="B8:D12"/>
    <mergeCell ref="E8:F12"/>
    <mergeCell ref="G65:G66"/>
    <mergeCell ref="I65:I66"/>
    <mergeCell ref="J65:J66"/>
    <mergeCell ref="A43:A44"/>
    <mergeCell ref="B43:D44"/>
    <mergeCell ref="E45:F45"/>
    <mergeCell ref="B45:D45"/>
    <mergeCell ref="E43:F44"/>
    <mergeCell ref="H43:H44"/>
    <mergeCell ref="J6:J7"/>
    <mergeCell ref="G43:G44"/>
    <mergeCell ref="I43:I44"/>
    <mergeCell ref="J43:J44"/>
    <mergeCell ref="A72:A73"/>
    <mergeCell ref="E65:F66"/>
    <mergeCell ref="A67:A71"/>
    <mergeCell ref="B67:D71"/>
    <mergeCell ref="E67:F71"/>
    <mergeCell ref="A46:A47"/>
    <mergeCell ref="A1:J1"/>
    <mergeCell ref="A2:J2"/>
    <mergeCell ref="A3:J3"/>
    <mergeCell ref="A4:J4"/>
    <mergeCell ref="G67:G71"/>
    <mergeCell ref="I67:I71"/>
    <mergeCell ref="J67:J71"/>
    <mergeCell ref="H6:H7"/>
    <mergeCell ref="G6:G7"/>
    <mergeCell ref="I6:I7"/>
    <mergeCell ref="H67:H71"/>
    <mergeCell ref="H65:H66"/>
    <mergeCell ref="A40:J40"/>
    <mergeCell ref="A41:J41"/>
    <mergeCell ref="A62:J62"/>
    <mergeCell ref="A63:J63"/>
    <mergeCell ref="A60:J60"/>
    <mergeCell ref="A61:J61"/>
    <mergeCell ref="A65:A66"/>
    <mergeCell ref="B65:D66"/>
  </mergeCells>
  <printOptions/>
  <pageMargins left="0.17" right="0.17" top="0.24" bottom="0.16" header="0.17" footer="0.16"/>
  <pageSetup horizontalDpi="600" verticalDpi="600" orientation="portrait" paperSize="9" r:id="rId5"/>
  <drawing r:id="rId4"/>
  <legacyDrawing r:id="rId3"/>
  <oleObjects>
    <oleObject progId="CorelDRAW.Graphic.13" shapeId="1564284" r:id="rId1"/>
    <oleObject progId="CorelDRAW.Graphic.13" shapeId="70370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1"/>
  <sheetViews>
    <sheetView tabSelected="1" zoomScalePageLayoutView="0" workbookViewId="0" topLeftCell="A16">
      <selection activeCell="E48" sqref="E48"/>
    </sheetView>
  </sheetViews>
  <sheetFormatPr defaultColWidth="9.140625" defaultRowHeight="12.75"/>
  <cols>
    <col min="1" max="4" width="10.7109375" style="0" customWidth="1"/>
    <col min="5" max="8" width="17.140625" style="0" customWidth="1"/>
  </cols>
  <sheetData>
    <row r="1" spans="1:8" ht="14.25">
      <c r="A1" s="157" t="s">
        <v>22</v>
      </c>
      <c r="B1" s="157"/>
      <c r="C1" s="157"/>
      <c r="D1" s="157"/>
      <c r="E1" s="157"/>
      <c r="F1" s="157"/>
      <c r="G1" s="157"/>
      <c r="H1" s="157"/>
    </row>
    <row r="2" spans="1:10" ht="15">
      <c r="A2" s="157" t="s">
        <v>27</v>
      </c>
      <c r="B2" s="157"/>
      <c r="C2" s="157"/>
      <c r="D2" s="157"/>
      <c r="E2" s="157"/>
      <c r="F2" s="157"/>
      <c r="G2" s="157"/>
      <c r="H2" s="157"/>
      <c r="I2" s="5" t="s">
        <v>4</v>
      </c>
      <c r="J2" t="s">
        <v>4</v>
      </c>
    </row>
    <row r="3" spans="1:8" ht="12.75">
      <c r="A3" s="155" t="s">
        <v>41</v>
      </c>
      <c r="B3" s="155"/>
      <c r="C3" s="155"/>
      <c r="D3" s="155"/>
      <c r="E3" s="155"/>
      <c r="F3" s="155"/>
      <c r="G3" s="155"/>
      <c r="H3" s="155"/>
    </row>
    <row r="4" spans="1:8" ht="12.75">
      <c r="A4" s="156" t="s">
        <v>42</v>
      </c>
      <c r="B4" s="156"/>
      <c r="C4" s="156"/>
      <c r="D4" s="156"/>
      <c r="E4" s="156"/>
      <c r="F4" s="156"/>
      <c r="G4" s="156"/>
      <c r="H4" s="156"/>
    </row>
    <row r="5" ht="13.5" thickBot="1"/>
    <row r="6" spans="1:8" ht="12.75">
      <c r="A6" s="158" t="s">
        <v>21</v>
      </c>
      <c r="B6" s="160" t="s">
        <v>35</v>
      </c>
      <c r="C6" s="161"/>
      <c r="D6" s="162"/>
      <c r="E6" s="153" t="s">
        <v>32</v>
      </c>
      <c r="F6" s="153" t="s">
        <v>43</v>
      </c>
      <c r="G6" s="153" t="s">
        <v>33</v>
      </c>
      <c r="H6" s="169" t="s">
        <v>44</v>
      </c>
    </row>
    <row r="7" spans="1:8" ht="13.5" thickBot="1">
      <c r="A7" s="159"/>
      <c r="B7" s="163"/>
      <c r="C7" s="164"/>
      <c r="D7" s="165"/>
      <c r="E7" s="154"/>
      <c r="F7" s="154"/>
      <c r="G7" s="154"/>
      <c r="H7" s="170"/>
    </row>
    <row r="8" spans="1:8" ht="12.75">
      <c r="A8" s="177" t="s">
        <v>40</v>
      </c>
      <c r="B8" s="160"/>
      <c r="C8" s="161"/>
      <c r="D8" s="162"/>
      <c r="E8" s="153"/>
      <c r="F8" s="153"/>
      <c r="G8" s="153"/>
      <c r="H8" s="169"/>
    </row>
    <row r="9" spans="1:8" ht="12.75">
      <c r="A9" s="186"/>
      <c r="B9" s="180"/>
      <c r="C9" s="181"/>
      <c r="D9" s="182"/>
      <c r="E9" s="202"/>
      <c r="F9" s="202"/>
      <c r="G9" s="202"/>
      <c r="H9" s="203"/>
    </row>
    <row r="10" spans="1:8" ht="12.75">
      <c r="A10" s="186"/>
      <c r="B10" s="180"/>
      <c r="C10" s="181"/>
      <c r="D10" s="182"/>
      <c r="E10" s="202"/>
      <c r="F10" s="202"/>
      <c r="G10" s="202"/>
      <c r="H10" s="203"/>
    </row>
    <row r="11" spans="1:8" ht="12.75">
      <c r="A11" s="186"/>
      <c r="B11" s="180"/>
      <c r="C11" s="181"/>
      <c r="D11" s="182"/>
      <c r="E11" s="202"/>
      <c r="F11" s="202"/>
      <c r="G11" s="202"/>
      <c r="H11" s="203"/>
    </row>
    <row r="12" spans="1:8" ht="12.75">
      <c r="A12" s="186"/>
      <c r="B12" s="180"/>
      <c r="C12" s="181"/>
      <c r="D12" s="182"/>
      <c r="E12" s="202"/>
      <c r="F12" s="202"/>
      <c r="G12" s="202"/>
      <c r="H12" s="203"/>
    </row>
    <row r="13" spans="1:8" ht="13.5" thickBot="1">
      <c r="A13" s="159"/>
      <c r="B13" s="163"/>
      <c r="C13" s="164"/>
      <c r="D13" s="165"/>
      <c r="E13" s="154"/>
      <c r="F13" s="154"/>
      <c r="G13" s="154"/>
      <c r="H13" s="170"/>
    </row>
    <row r="14" spans="1:8" ht="12.75">
      <c r="A14" s="172" t="s">
        <v>1</v>
      </c>
      <c r="B14" s="8" t="s">
        <v>5</v>
      </c>
      <c r="C14" s="20" t="s">
        <v>30</v>
      </c>
      <c r="D14" s="21" t="s">
        <v>29</v>
      </c>
      <c r="E14" s="11" t="s">
        <v>29</v>
      </c>
      <c r="F14" s="22" t="s">
        <v>29</v>
      </c>
      <c r="G14" s="11" t="s">
        <v>29</v>
      </c>
      <c r="H14" s="11" t="s">
        <v>29</v>
      </c>
    </row>
    <row r="15" spans="1:8" ht="13.5" thickBot="1">
      <c r="A15" s="173"/>
      <c r="B15" s="16" t="s">
        <v>3</v>
      </c>
      <c r="C15" s="23" t="s">
        <v>2</v>
      </c>
      <c r="D15" s="24" t="s">
        <v>26</v>
      </c>
      <c r="E15" s="34" t="s">
        <v>26</v>
      </c>
      <c r="F15" s="36" t="s">
        <v>26</v>
      </c>
      <c r="G15" s="34" t="s">
        <v>26</v>
      </c>
      <c r="H15" s="34" t="s">
        <v>26</v>
      </c>
    </row>
    <row r="16" spans="1:8" ht="12.75">
      <c r="A16" s="39">
        <v>0.5</v>
      </c>
      <c r="B16" s="9" t="s">
        <v>6</v>
      </c>
      <c r="C16" s="40">
        <v>69</v>
      </c>
      <c r="D16" s="141">
        <v>3619.2</v>
      </c>
      <c r="E16" s="54">
        <f>D16+2475.6</f>
        <v>6094.799999999999</v>
      </c>
      <c r="F16" s="64">
        <f>D16+3601.2</f>
        <v>7220.4</v>
      </c>
      <c r="G16" s="103">
        <f>D16+4672.8</f>
        <v>8292</v>
      </c>
      <c r="H16" s="64">
        <f>D16+6087.6</f>
        <v>9706.8</v>
      </c>
    </row>
    <row r="17" spans="1:8" ht="12.75">
      <c r="A17" s="26">
        <v>1</v>
      </c>
      <c r="B17" s="14" t="s">
        <v>7</v>
      </c>
      <c r="C17" s="41">
        <v>137</v>
      </c>
      <c r="D17" s="142">
        <v>4401.6</v>
      </c>
      <c r="E17" s="56">
        <f>D17+2475.6</f>
        <v>6877.200000000001</v>
      </c>
      <c r="F17" s="57">
        <f>D17+3601.2</f>
        <v>8002.8</v>
      </c>
      <c r="G17" s="106">
        <f>D17+4672.8</f>
        <v>9074.400000000001</v>
      </c>
      <c r="H17" s="57">
        <f>D17+6087.6</f>
        <v>10489.2</v>
      </c>
    </row>
    <row r="18" spans="1:8" ht="12.75">
      <c r="A18" s="42">
        <v>1.5</v>
      </c>
      <c r="B18" s="15" t="s">
        <v>8</v>
      </c>
      <c r="C18" s="43">
        <v>206</v>
      </c>
      <c r="D18" s="143">
        <v>5234.4</v>
      </c>
      <c r="E18" s="55">
        <f aca="true" t="shared" si="0" ref="E18:E30">D18+2475.6</f>
        <v>7710</v>
      </c>
      <c r="F18" s="68">
        <f aca="true" t="shared" si="1" ref="F18:F30">D18+3601.2</f>
        <v>8835.599999999999</v>
      </c>
      <c r="G18" s="104">
        <f aca="true" t="shared" si="2" ref="G18:G30">D18+4672.8</f>
        <v>9907.2</v>
      </c>
      <c r="H18" s="68">
        <f aca="true" t="shared" si="3" ref="H18:H30">D18+6087.6</f>
        <v>11322</v>
      </c>
    </row>
    <row r="19" spans="1:8" ht="12.75">
      <c r="A19" s="26">
        <v>2</v>
      </c>
      <c r="B19" s="14" t="s">
        <v>9</v>
      </c>
      <c r="C19" s="41">
        <v>274</v>
      </c>
      <c r="D19" s="142">
        <v>6016.8</v>
      </c>
      <c r="E19" s="56">
        <f t="shared" si="0"/>
        <v>8492.4</v>
      </c>
      <c r="F19" s="57">
        <f t="shared" si="1"/>
        <v>9618</v>
      </c>
      <c r="G19" s="106">
        <f t="shared" si="2"/>
        <v>10689.6</v>
      </c>
      <c r="H19" s="57">
        <f t="shared" si="3"/>
        <v>12104.400000000001</v>
      </c>
    </row>
    <row r="20" spans="1:8" ht="12.75">
      <c r="A20" s="42">
        <v>2.5</v>
      </c>
      <c r="B20" s="15" t="s">
        <v>10</v>
      </c>
      <c r="C20" s="44">
        <v>343</v>
      </c>
      <c r="D20" s="143">
        <v>6847.2</v>
      </c>
      <c r="E20" s="55">
        <f t="shared" si="0"/>
        <v>9322.8</v>
      </c>
      <c r="F20" s="68">
        <f t="shared" si="1"/>
        <v>10448.4</v>
      </c>
      <c r="G20" s="104">
        <f t="shared" si="2"/>
        <v>11520</v>
      </c>
      <c r="H20" s="68">
        <f t="shared" si="3"/>
        <v>12934.8</v>
      </c>
    </row>
    <row r="21" spans="1:8" ht="12.75">
      <c r="A21" s="26">
        <v>3</v>
      </c>
      <c r="B21" s="14" t="s">
        <v>11</v>
      </c>
      <c r="C21" s="41">
        <v>412</v>
      </c>
      <c r="D21" s="142">
        <v>7629.6</v>
      </c>
      <c r="E21" s="56">
        <f t="shared" si="0"/>
        <v>10105.2</v>
      </c>
      <c r="F21" s="57">
        <f t="shared" si="1"/>
        <v>11230.8</v>
      </c>
      <c r="G21" s="106">
        <f t="shared" si="2"/>
        <v>12302.400000000001</v>
      </c>
      <c r="H21" s="57">
        <f t="shared" si="3"/>
        <v>13717.2</v>
      </c>
    </row>
    <row r="22" spans="1:8" ht="12.75">
      <c r="A22" s="42">
        <v>3.5</v>
      </c>
      <c r="B22" s="15" t="s">
        <v>12</v>
      </c>
      <c r="C22" s="44">
        <v>480</v>
      </c>
      <c r="D22" s="143">
        <v>8413.2</v>
      </c>
      <c r="E22" s="55">
        <f t="shared" si="0"/>
        <v>10888.800000000001</v>
      </c>
      <c r="F22" s="68">
        <f t="shared" si="1"/>
        <v>12014.400000000001</v>
      </c>
      <c r="G22" s="104">
        <f t="shared" si="2"/>
        <v>13086</v>
      </c>
      <c r="H22" s="68">
        <f t="shared" si="3"/>
        <v>14500.800000000001</v>
      </c>
    </row>
    <row r="23" spans="1:8" ht="12.75">
      <c r="A23" s="26">
        <v>4</v>
      </c>
      <c r="B23" s="14" t="s">
        <v>13</v>
      </c>
      <c r="C23" s="41">
        <v>549</v>
      </c>
      <c r="D23" s="142">
        <v>9146.4</v>
      </c>
      <c r="E23" s="56">
        <f t="shared" si="0"/>
        <v>11622</v>
      </c>
      <c r="F23" s="57">
        <f t="shared" si="1"/>
        <v>12747.599999999999</v>
      </c>
      <c r="G23" s="106">
        <f t="shared" si="2"/>
        <v>13819.2</v>
      </c>
      <c r="H23" s="57">
        <f t="shared" si="3"/>
        <v>15234</v>
      </c>
    </row>
    <row r="24" spans="1:8" ht="12.75">
      <c r="A24" s="42">
        <v>5</v>
      </c>
      <c r="B24" s="15" t="s">
        <v>14</v>
      </c>
      <c r="C24" s="44">
        <v>686</v>
      </c>
      <c r="D24" s="143">
        <v>10465.2</v>
      </c>
      <c r="E24" s="55">
        <f t="shared" si="0"/>
        <v>12940.800000000001</v>
      </c>
      <c r="F24" s="68">
        <f t="shared" si="1"/>
        <v>14066.400000000001</v>
      </c>
      <c r="G24" s="104">
        <f t="shared" si="2"/>
        <v>15138</v>
      </c>
      <c r="H24" s="68">
        <f t="shared" si="3"/>
        <v>16552.800000000003</v>
      </c>
    </row>
    <row r="25" spans="1:8" ht="12.75">
      <c r="A25" s="26">
        <v>6</v>
      </c>
      <c r="B25" s="14" t="s">
        <v>15</v>
      </c>
      <c r="C25" s="41">
        <v>823</v>
      </c>
      <c r="D25" s="142">
        <v>11738.4</v>
      </c>
      <c r="E25" s="56">
        <f t="shared" si="0"/>
        <v>14214</v>
      </c>
      <c r="F25" s="57">
        <f t="shared" si="1"/>
        <v>15339.599999999999</v>
      </c>
      <c r="G25" s="106">
        <f t="shared" si="2"/>
        <v>16411.2</v>
      </c>
      <c r="H25" s="57">
        <f t="shared" si="3"/>
        <v>17826</v>
      </c>
    </row>
    <row r="26" spans="1:8" ht="12.75">
      <c r="A26" s="42">
        <v>7</v>
      </c>
      <c r="B26" s="15" t="s">
        <v>16</v>
      </c>
      <c r="C26" s="44">
        <v>961</v>
      </c>
      <c r="D26" s="143">
        <v>13009.2</v>
      </c>
      <c r="E26" s="55">
        <f t="shared" si="0"/>
        <v>15484.800000000001</v>
      </c>
      <c r="F26" s="68">
        <f t="shared" si="1"/>
        <v>16610.4</v>
      </c>
      <c r="G26" s="104">
        <f t="shared" si="2"/>
        <v>17682</v>
      </c>
      <c r="H26" s="68">
        <f t="shared" si="3"/>
        <v>19096.800000000003</v>
      </c>
    </row>
    <row r="27" spans="1:8" ht="12.75">
      <c r="A27" s="26">
        <v>8</v>
      </c>
      <c r="B27" s="14" t="s">
        <v>17</v>
      </c>
      <c r="C27" s="41">
        <v>1098</v>
      </c>
      <c r="D27" s="142">
        <v>14329.2</v>
      </c>
      <c r="E27" s="56">
        <f t="shared" si="0"/>
        <v>16804.8</v>
      </c>
      <c r="F27" s="57">
        <f t="shared" si="1"/>
        <v>17930.4</v>
      </c>
      <c r="G27" s="106">
        <f t="shared" si="2"/>
        <v>19002</v>
      </c>
      <c r="H27" s="57">
        <f t="shared" si="3"/>
        <v>20416.800000000003</v>
      </c>
    </row>
    <row r="28" spans="1:8" ht="12.75">
      <c r="A28" s="45">
        <v>9</v>
      </c>
      <c r="B28" s="46" t="s">
        <v>18</v>
      </c>
      <c r="C28" s="47">
        <v>1235</v>
      </c>
      <c r="D28" s="143">
        <v>15601.2</v>
      </c>
      <c r="E28" s="55">
        <f t="shared" si="0"/>
        <v>18076.8</v>
      </c>
      <c r="F28" s="68">
        <f t="shared" si="1"/>
        <v>19202.4</v>
      </c>
      <c r="G28" s="104">
        <f t="shared" si="2"/>
        <v>20274</v>
      </c>
      <c r="H28" s="68">
        <f t="shared" si="3"/>
        <v>21688.800000000003</v>
      </c>
    </row>
    <row r="29" spans="1:8" ht="12.75">
      <c r="A29" s="26">
        <v>10</v>
      </c>
      <c r="B29" s="14" t="s">
        <v>19</v>
      </c>
      <c r="C29" s="41">
        <v>1372</v>
      </c>
      <c r="D29" s="142">
        <v>16926.6</v>
      </c>
      <c r="E29" s="56">
        <f t="shared" si="0"/>
        <v>19402.199999999997</v>
      </c>
      <c r="F29" s="57">
        <f t="shared" si="1"/>
        <v>20527.8</v>
      </c>
      <c r="G29" s="106">
        <f t="shared" si="2"/>
        <v>21599.399999999998</v>
      </c>
      <c r="H29" s="57">
        <f t="shared" si="3"/>
        <v>23014.199999999997</v>
      </c>
    </row>
    <row r="30" spans="1:8" ht="13.5" thickBot="1">
      <c r="A30" s="48">
        <v>12</v>
      </c>
      <c r="B30" s="19" t="s">
        <v>20</v>
      </c>
      <c r="C30" s="49">
        <v>1647</v>
      </c>
      <c r="D30" s="144">
        <v>19563.6</v>
      </c>
      <c r="E30" s="58">
        <f t="shared" si="0"/>
        <v>22039.199999999997</v>
      </c>
      <c r="F30" s="70">
        <f t="shared" si="1"/>
        <v>23164.8</v>
      </c>
      <c r="G30" s="105">
        <f t="shared" si="2"/>
        <v>24236.399999999998</v>
      </c>
      <c r="H30" s="70">
        <f t="shared" si="3"/>
        <v>25651.199999999997</v>
      </c>
    </row>
    <row r="32" spans="1:8" ht="14.25">
      <c r="A32" s="157" t="s">
        <v>22</v>
      </c>
      <c r="B32" s="157"/>
      <c r="C32" s="157"/>
      <c r="D32" s="157"/>
      <c r="E32" s="157"/>
      <c r="F32" s="157"/>
      <c r="G32" s="157"/>
      <c r="H32" s="157"/>
    </row>
    <row r="33" spans="1:8" ht="15">
      <c r="A33" s="157" t="s">
        <v>38</v>
      </c>
      <c r="B33" s="157"/>
      <c r="C33" s="157"/>
      <c r="D33" s="157"/>
      <c r="E33" s="157"/>
      <c r="F33" s="157"/>
      <c r="G33" s="157"/>
      <c r="H33" s="157"/>
    </row>
    <row r="34" spans="1:8" ht="12.75">
      <c r="A34" s="155" t="s">
        <v>41</v>
      </c>
      <c r="B34" s="155"/>
      <c r="C34" s="155"/>
      <c r="D34" s="155"/>
      <c r="E34" s="155"/>
      <c r="F34" s="155"/>
      <c r="G34" s="155"/>
      <c r="H34" s="155"/>
    </row>
    <row r="35" spans="1:8" ht="12.75">
      <c r="A35" s="156" t="s">
        <v>42</v>
      </c>
      <c r="B35" s="156"/>
      <c r="C35" s="156"/>
      <c r="D35" s="156"/>
      <c r="E35" s="156"/>
      <c r="F35" s="156"/>
      <c r="G35" s="156"/>
      <c r="H35" s="156"/>
    </row>
    <row r="36" ht="13.5" thickBot="1"/>
    <row r="37" spans="1:8" ht="12.75">
      <c r="A37" s="158" t="s">
        <v>21</v>
      </c>
      <c r="B37" s="160" t="s">
        <v>36</v>
      </c>
      <c r="C37" s="161"/>
      <c r="D37" s="162"/>
      <c r="E37" s="153" t="s">
        <v>37</v>
      </c>
      <c r="F37" s="153" t="s">
        <v>43</v>
      </c>
      <c r="G37" s="153" t="s">
        <v>33</v>
      </c>
      <c r="H37" s="169" t="s">
        <v>34</v>
      </c>
    </row>
    <row r="38" spans="1:8" ht="13.5" thickBot="1">
      <c r="A38" s="186"/>
      <c r="B38" s="180"/>
      <c r="C38" s="181"/>
      <c r="D38" s="182"/>
      <c r="E38" s="171"/>
      <c r="F38" s="154"/>
      <c r="G38" s="154"/>
      <c r="H38" s="170"/>
    </row>
    <row r="39" spans="1:10" ht="12.75">
      <c r="A39" s="177" t="s">
        <v>40</v>
      </c>
      <c r="B39" s="160"/>
      <c r="C39" s="161"/>
      <c r="D39" s="162"/>
      <c r="E39" s="204"/>
      <c r="F39" s="153"/>
      <c r="G39" s="204"/>
      <c r="H39" s="207"/>
      <c r="J39" s="5" t="s">
        <v>4</v>
      </c>
    </row>
    <row r="40" spans="1:8" ht="12.75">
      <c r="A40" s="186"/>
      <c r="B40" s="180"/>
      <c r="C40" s="181"/>
      <c r="D40" s="182"/>
      <c r="E40" s="205"/>
      <c r="F40" s="202"/>
      <c r="G40" s="205"/>
      <c r="H40" s="208"/>
    </row>
    <row r="41" spans="1:8" ht="12.75">
      <c r="A41" s="186"/>
      <c r="B41" s="180"/>
      <c r="C41" s="181"/>
      <c r="D41" s="182"/>
      <c r="E41" s="205"/>
      <c r="F41" s="202"/>
      <c r="G41" s="205"/>
      <c r="H41" s="208"/>
    </row>
    <row r="42" spans="1:8" ht="12.75">
      <c r="A42" s="186"/>
      <c r="B42" s="180"/>
      <c r="C42" s="181"/>
      <c r="D42" s="182"/>
      <c r="E42" s="205"/>
      <c r="F42" s="202"/>
      <c r="G42" s="205"/>
      <c r="H42" s="208"/>
    </row>
    <row r="43" spans="1:8" ht="12.75">
      <c r="A43" s="186"/>
      <c r="B43" s="180"/>
      <c r="C43" s="181"/>
      <c r="D43" s="182"/>
      <c r="E43" s="205"/>
      <c r="F43" s="202"/>
      <c r="G43" s="205"/>
      <c r="H43" s="208"/>
    </row>
    <row r="44" spans="1:8" ht="13.5" thickBot="1">
      <c r="A44" s="159"/>
      <c r="B44" s="163"/>
      <c r="C44" s="164"/>
      <c r="D44" s="165"/>
      <c r="E44" s="206"/>
      <c r="F44" s="154"/>
      <c r="G44" s="206"/>
      <c r="H44" s="209"/>
    </row>
    <row r="45" spans="1:8" ht="12.75">
      <c r="A45" s="172" t="s">
        <v>1</v>
      </c>
      <c r="B45" s="8" t="s">
        <v>5</v>
      </c>
      <c r="C45" s="20" t="s">
        <v>30</v>
      </c>
      <c r="D45" s="21" t="s">
        <v>29</v>
      </c>
      <c r="E45" s="37" t="s">
        <v>0</v>
      </c>
      <c r="F45" s="11" t="s">
        <v>29</v>
      </c>
      <c r="G45" s="22" t="s">
        <v>29</v>
      </c>
      <c r="H45" s="11" t="s">
        <v>29</v>
      </c>
    </row>
    <row r="46" spans="1:8" ht="13.5" thickBot="1">
      <c r="A46" s="201"/>
      <c r="B46" s="16" t="s">
        <v>3</v>
      </c>
      <c r="C46" s="23" t="s">
        <v>2</v>
      </c>
      <c r="D46" s="24" t="s">
        <v>26</v>
      </c>
      <c r="E46" s="38" t="s">
        <v>3</v>
      </c>
      <c r="F46" s="34" t="s">
        <v>26</v>
      </c>
      <c r="G46" s="36" t="s">
        <v>26</v>
      </c>
      <c r="H46" s="34" t="s">
        <v>26</v>
      </c>
    </row>
    <row r="47" spans="1:8" ht="12.75">
      <c r="A47" s="10">
        <v>1</v>
      </c>
      <c r="B47" s="17" t="s">
        <v>7</v>
      </c>
      <c r="C47" s="50">
        <v>150</v>
      </c>
      <c r="D47" s="141">
        <v>3366</v>
      </c>
      <c r="E47" s="54">
        <f>D47+1980</f>
        <v>5346</v>
      </c>
      <c r="F47" s="64">
        <f>D47+3601.2</f>
        <v>6967.2</v>
      </c>
      <c r="G47" s="103">
        <f>D47+4672.8</f>
        <v>8038.8</v>
      </c>
      <c r="H47" s="64">
        <f>D47+6087.6</f>
        <v>9453.6</v>
      </c>
    </row>
    <row r="48" spans="1:8" ht="12.75">
      <c r="A48" s="26">
        <v>1.5</v>
      </c>
      <c r="B48" s="14" t="s">
        <v>8</v>
      </c>
      <c r="C48" s="35">
        <v>225</v>
      </c>
      <c r="D48" s="145">
        <v>4003.2</v>
      </c>
      <c r="E48" s="56">
        <f>D48+1980</f>
        <v>5983.2</v>
      </c>
      <c r="F48" s="57">
        <f>D48+3601.2</f>
        <v>7604.4</v>
      </c>
      <c r="G48" s="106">
        <f>D48+4672.8</f>
        <v>8676</v>
      </c>
      <c r="H48" s="57">
        <f>D48+6087.6</f>
        <v>10090.8</v>
      </c>
    </row>
    <row r="49" spans="1:8" ht="12.75">
      <c r="A49" s="25">
        <v>2</v>
      </c>
      <c r="B49" s="18" t="s">
        <v>9</v>
      </c>
      <c r="C49" s="51">
        <v>300</v>
      </c>
      <c r="D49" s="146">
        <v>4600.8</v>
      </c>
      <c r="E49" s="55">
        <f aca="true" t="shared" si="4" ref="E49:E60">D49+1980</f>
        <v>6580.8</v>
      </c>
      <c r="F49" s="68">
        <f aca="true" t="shared" si="5" ref="F49:F60">D49+3601.2</f>
        <v>8202</v>
      </c>
      <c r="G49" s="104">
        <f aca="true" t="shared" si="6" ref="G49:G60">D49+4672.8</f>
        <v>9273.6</v>
      </c>
      <c r="H49" s="68">
        <f aca="true" t="shared" si="7" ref="H49:H60">D49+6087.6</f>
        <v>10688.400000000001</v>
      </c>
    </row>
    <row r="50" spans="1:8" ht="12.75">
      <c r="A50" s="26">
        <v>2.5</v>
      </c>
      <c r="B50" s="14" t="s">
        <v>10</v>
      </c>
      <c r="C50" s="41">
        <v>375</v>
      </c>
      <c r="D50" s="145">
        <v>5236.8</v>
      </c>
      <c r="E50" s="56">
        <f t="shared" si="4"/>
        <v>7216.8</v>
      </c>
      <c r="F50" s="57">
        <f t="shared" si="5"/>
        <v>8838</v>
      </c>
      <c r="G50" s="106">
        <f t="shared" si="6"/>
        <v>9909.6</v>
      </c>
      <c r="H50" s="57">
        <f t="shared" si="7"/>
        <v>11324.400000000001</v>
      </c>
    </row>
    <row r="51" spans="1:8" ht="12.75">
      <c r="A51" s="25">
        <v>3</v>
      </c>
      <c r="B51" s="18" t="s">
        <v>11</v>
      </c>
      <c r="C51" s="51">
        <v>450</v>
      </c>
      <c r="D51" s="146">
        <v>5836.8</v>
      </c>
      <c r="E51" s="55">
        <f t="shared" si="4"/>
        <v>7816.8</v>
      </c>
      <c r="F51" s="68">
        <f t="shared" si="5"/>
        <v>9438</v>
      </c>
      <c r="G51" s="104">
        <f t="shared" si="6"/>
        <v>10509.6</v>
      </c>
      <c r="H51" s="68">
        <f t="shared" si="7"/>
        <v>11924.400000000001</v>
      </c>
    </row>
    <row r="52" spans="1:8" ht="12.75">
      <c r="A52" s="26">
        <v>3.5</v>
      </c>
      <c r="B52" s="14" t="s">
        <v>12</v>
      </c>
      <c r="C52" s="41">
        <v>525</v>
      </c>
      <c r="D52" s="145">
        <v>6434.4</v>
      </c>
      <c r="E52" s="56">
        <f t="shared" si="4"/>
        <v>8414.4</v>
      </c>
      <c r="F52" s="57">
        <f t="shared" si="5"/>
        <v>10035.599999999999</v>
      </c>
      <c r="G52" s="106">
        <f t="shared" si="6"/>
        <v>11107.2</v>
      </c>
      <c r="H52" s="57">
        <f t="shared" si="7"/>
        <v>12522</v>
      </c>
    </row>
    <row r="53" spans="1:8" ht="12.75">
      <c r="A53" s="25">
        <v>4</v>
      </c>
      <c r="B53" s="18" t="s">
        <v>13</v>
      </c>
      <c r="C53" s="51">
        <v>600</v>
      </c>
      <c r="D53" s="146">
        <v>6996</v>
      </c>
      <c r="E53" s="55">
        <f t="shared" si="4"/>
        <v>8976</v>
      </c>
      <c r="F53" s="68">
        <f t="shared" si="5"/>
        <v>10597.2</v>
      </c>
      <c r="G53" s="104">
        <f t="shared" si="6"/>
        <v>11668.8</v>
      </c>
      <c r="H53" s="68">
        <f t="shared" si="7"/>
        <v>13083.6</v>
      </c>
    </row>
    <row r="54" spans="1:8" ht="12.75">
      <c r="A54" s="26">
        <v>5</v>
      </c>
      <c r="B54" s="14" t="s">
        <v>14</v>
      </c>
      <c r="C54" s="41">
        <v>750</v>
      </c>
      <c r="D54" s="145">
        <v>8006.4</v>
      </c>
      <c r="E54" s="56">
        <f t="shared" si="4"/>
        <v>9986.4</v>
      </c>
      <c r="F54" s="57">
        <f t="shared" si="5"/>
        <v>11607.599999999999</v>
      </c>
      <c r="G54" s="106">
        <f t="shared" si="6"/>
        <v>12679.2</v>
      </c>
      <c r="H54" s="57">
        <f t="shared" si="7"/>
        <v>14094</v>
      </c>
    </row>
    <row r="55" spans="1:8" ht="12.75">
      <c r="A55" s="25">
        <v>6</v>
      </c>
      <c r="B55" s="18" t="s">
        <v>15</v>
      </c>
      <c r="C55" s="51">
        <v>900</v>
      </c>
      <c r="D55" s="146">
        <v>8978.4</v>
      </c>
      <c r="E55" s="55">
        <f t="shared" si="4"/>
        <v>10958.4</v>
      </c>
      <c r="F55" s="68">
        <f t="shared" si="5"/>
        <v>12579.599999999999</v>
      </c>
      <c r="G55" s="104">
        <f t="shared" si="6"/>
        <v>13651.2</v>
      </c>
      <c r="H55" s="68">
        <f t="shared" si="7"/>
        <v>15066</v>
      </c>
    </row>
    <row r="56" spans="1:8" ht="12.75">
      <c r="A56" s="26">
        <v>7</v>
      </c>
      <c r="B56" s="14" t="s">
        <v>16</v>
      </c>
      <c r="C56" s="41">
        <v>1050</v>
      </c>
      <c r="D56" s="145">
        <v>9950.4</v>
      </c>
      <c r="E56" s="56">
        <f t="shared" si="4"/>
        <v>11930.4</v>
      </c>
      <c r="F56" s="57">
        <f t="shared" si="5"/>
        <v>13551.599999999999</v>
      </c>
      <c r="G56" s="106">
        <f t="shared" si="6"/>
        <v>14623.2</v>
      </c>
      <c r="H56" s="57">
        <f t="shared" si="7"/>
        <v>16038</v>
      </c>
    </row>
    <row r="57" spans="1:8" ht="12.75">
      <c r="A57" s="25">
        <v>8</v>
      </c>
      <c r="B57" s="18" t="s">
        <v>17</v>
      </c>
      <c r="C57" s="51">
        <v>1200</v>
      </c>
      <c r="D57" s="146">
        <v>10962</v>
      </c>
      <c r="E57" s="55">
        <f t="shared" si="4"/>
        <v>12942</v>
      </c>
      <c r="F57" s="68">
        <f t="shared" si="5"/>
        <v>14563.2</v>
      </c>
      <c r="G57" s="104">
        <f t="shared" si="6"/>
        <v>15634.8</v>
      </c>
      <c r="H57" s="68">
        <f t="shared" si="7"/>
        <v>17049.6</v>
      </c>
    </row>
    <row r="58" spans="1:8" ht="12.75">
      <c r="A58" s="34">
        <v>9</v>
      </c>
      <c r="B58" s="12" t="s">
        <v>18</v>
      </c>
      <c r="C58" s="52">
        <v>1350</v>
      </c>
      <c r="D58" s="145">
        <v>11934</v>
      </c>
      <c r="E58" s="56">
        <f t="shared" si="4"/>
        <v>13914</v>
      </c>
      <c r="F58" s="57">
        <f t="shared" si="5"/>
        <v>15535.2</v>
      </c>
      <c r="G58" s="106">
        <f t="shared" si="6"/>
        <v>16606.8</v>
      </c>
      <c r="H58" s="57">
        <f t="shared" si="7"/>
        <v>18021.6</v>
      </c>
    </row>
    <row r="59" spans="1:8" ht="12.75">
      <c r="A59" s="25">
        <v>10</v>
      </c>
      <c r="B59" s="18" t="s">
        <v>19</v>
      </c>
      <c r="C59" s="51">
        <v>1500</v>
      </c>
      <c r="D59" s="146">
        <v>12944.4</v>
      </c>
      <c r="E59" s="55">
        <f t="shared" si="4"/>
        <v>14924.4</v>
      </c>
      <c r="F59" s="68">
        <f t="shared" si="5"/>
        <v>16545.6</v>
      </c>
      <c r="G59" s="104">
        <f t="shared" si="6"/>
        <v>17617.2</v>
      </c>
      <c r="H59" s="68">
        <f t="shared" si="7"/>
        <v>19032</v>
      </c>
    </row>
    <row r="60" spans="1:8" ht="13.5" thickBot="1">
      <c r="A60" s="13">
        <v>12</v>
      </c>
      <c r="B60" s="16" t="s">
        <v>20</v>
      </c>
      <c r="C60" s="53">
        <v>1800</v>
      </c>
      <c r="D60" s="147">
        <v>14965.2</v>
      </c>
      <c r="E60" s="59">
        <f t="shared" si="4"/>
        <v>16945.2</v>
      </c>
      <c r="F60" s="60">
        <f t="shared" si="5"/>
        <v>18566.4</v>
      </c>
      <c r="G60" s="126">
        <f t="shared" si="6"/>
        <v>19638</v>
      </c>
      <c r="H60" s="60">
        <f t="shared" si="7"/>
        <v>21052.800000000003</v>
      </c>
    </row>
    <row r="62" spans="1:8" ht="14.25">
      <c r="A62" s="157" t="s">
        <v>22</v>
      </c>
      <c r="B62" s="157"/>
      <c r="C62" s="157"/>
      <c r="D62" s="157"/>
      <c r="E62" s="157"/>
      <c r="F62" s="157"/>
      <c r="G62" s="157"/>
      <c r="H62" s="157"/>
    </row>
    <row r="63" spans="1:8" ht="15">
      <c r="A63" s="157" t="s">
        <v>71</v>
      </c>
      <c r="B63" s="157"/>
      <c r="C63" s="157"/>
      <c r="D63" s="157"/>
      <c r="E63" s="157"/>
      <c r="F63" s="157"/>
      <c r="G63" s="157"/>
      <c r="H63" s="157"/>
    </row>
    <row r="64" spans="1:8" ht="12.75">
      <c r="A64" s="155" t="s">
        <v>41</v>
      </c>
      <c r="B64" s="155"/>
      <c r="C64" s="155"/>
      <c r="D64" s="155"/>
      <c r="E64" s="155"/>
      <c r="F64" s="155"/>
      <c r="G64" s="155"/>
      <c r="H64" s="155"/>
    </row>
    <row r="65" spans="1:8" ht="12.75">
      <c r="A65" s="156" t="s">
        <v>42</v>
      </c>
      <c r="B65" s="156"/>
      <c r="C65" s="156"/>
      <c r="D65" s="156"/>
      <c r="E65" s="156"/>
      <c r="F65" s="156"/>
      <c r="G65" s="156"/>
      <c r="H65" s="156"/>
    </row>
    <row r="66" spans="1:8" ht="13.5" thickBot="1">
      <c r="A66" s="7"/>
      <c r="B66" s="7"/>
      <c r="C66" s="7"/>
      <c r="D66" s="7"/>
      <c r="E66" s="7"/>
      <c r="F66" s="7"/>
      <c r="G66" s="7"/>
      <c r="H66" s="7"/>
    </row>
    <row r="67" spans="1:8" ht="12.75" customHeight="1">
      <c r="A67" s="158" t="s">
        <v>21</v>
      </c>
      <c r="B67" s="160" t="s">
        <v>39</v>
      </c>
      <c r="C67" s="161"/>
      <c r="D67" s="162"/>
      <c r="E67" s="153" t="s">
        <v>76</v>
      </c>
      <c r="F67" s="153" t="s">
        <v>77</v>
      </c>
      <c r="G67" s="153" t="s">
        <v>78</v>
      </c>
      <c r="H67" s="169" t="s">
        <v>79</v>
      </c>
    </row>
    <row r="68" spans="1:8" ht="13.5" thickBot="1">
      <c r="A68" s="159"/>
      <c r="B68" s="163"/>
      <c r="C68" s="164"/>
      <c r="D68" s="165"/>
      <c r="E68" s="154"/>
      <c r="F68" s="154"/>
      <c r="G68" s="154"/>
      <c r="H68" s="170"/>
    </row>
    <row r="69" spans="1:8" ht="12.75">
      <c r="A69" s="177" t="s">
        <v>40</v>
      </c>
      <c r="B69" s="160"/>
      <c r="C69" s="161"/>
      <c r="D69" s="162"/>
      <c r="E69" s="153"/>
      <c r="F69" s="153"/>
      <c r="G69" s="153"/>
      <c r="H69" s="169"/>
    </row>
    <row r="70" spans="1:8" ht="12.75">
      <c r="A70" s="186"/>
      <c r="B70" s="180"/>
      <c r="C70" s="181"/>
      <c r="D70" s="182"/>
      <c r="E70" s="202"/>
      <c r="F70" s="202"/>
      <c r="G70" s="202"/>
      <c r="H70" s="203"/>
    </row>
    <row r="71" spans="1:8" ht="12.75">
      <c r="A71" s="186"/>
      <c r="B71" s="180"/>
      <c r="C71" s="181"/>
      <c r="D71" s="182"/>
      <c r="E71" s="202"/>
      <c r="F71" s="202"/>
      <c r="G71" s="202"/>
      <c r="H71" s="203"/>
    </row>
    <row r="72" spans="1:8" ht="12.75">
      <c r="A72" s="186"/>
      <c r="B72" s="180"/>
      <c r="C72" s="181"/>
      <c r="D72" s="182"/>
      <c r="E72" s="202"/>
      <c r="F72" s="202"/>
      <c r="G72" s="202"/>
      <c r="H72" s="203"/>
    </row>
    <row r="73" spans="1:8" ht="12.75">
      <c r="A73" s="186"/>
      <c r="B73" s="180"/>
      <c r="C73" s="181"/>
      <c r="D73" s="182"/>
      <c r="E73" s="202"/>
      <c r="F73" s="202"/>
      <c r="G73" s="202"/>
      <c r="H73" s="203"/>
    </row>
    <row r="74" spans="1:8" ht="13.5" thickBot="1">
      <c r="A74" s="159"/>
      <c r="B74" s="163"/>
      <c r="C74" s="164"/>
      <c r="D74" s="165"/>
      <c r="E74" s="154"/>
      <c r="F74" s="154"/>
      <c r="G74" s="154"/>
      <c r="H74" s="170"/>
    </row>
    <row r="75" spans="1:8" ht="12.75">
      <c r="A75" s="172" t="s">
        <v>1</v>
      </c>
      <c r="B75" s="8" t="s">
        <v>5</v>
      </c>
      <c r="C75" s="20" t="s">
        <v>30</v>
      </c>
      <c r="D75" s="21" t="s">
        <v>29</v>
      </c>
      <c r="E75" s="11" t="s">
        <v>29</v>
      </c>
      <c r="F75" s="11" t="s">
        <v>29</v>
      </c>
      <c r="G75" s="22" t="s">
        <v>29</v>
      </c>
      <c r="H75" s="11" t="s">
        <v>29</v>
      </c>
    </row>
    <row r="76" spans="1:8" ht="13.5" thickBot="1">
      <c r="A76" s="201"/>
      <c r="B76" s="16" t="s">
        <v>3</v>
      </c>
      <c r="C76" s="23" t="s">
        <v>2</v>
      </c>
      <c r="D76" s="24" t="s">
        <v>26</v>
      </c>
      <c r="E76" s="34" t="s">
        <v>26</v>
      </c>
      <c r="F76" s="34" t="s">
        <v>26</v>
      </c>
      <c r="G76" s="36" t="s">
        <v>26</v>
      </c>
      <c r="H76" s="34" t="s">
        <v>26</v>
      </c>
    </row>
    <row r="77" spans="1:8" ht="15">
      <c r="A77" s="107">
        <v>0.5</v>
      </c>
      <c r="B77" s="108" t="s">
        <v>6</v>
      </c>
      <c r="C77" s="109">
        <v>80</v>
      </c>
      <c r="D77" s="119">
        <v>2692.8</v>
      </c>
      <c r="E77" s="54">
        <f>D77+1693.9</f>
        <v>4386.700000000001</v>
      </c>
      <c r="F77" s="64">
        <f>D77+3162.7</f>
        <v>5855.5</v>
      </c>
      <c r="G77" s="103">
        <f>D77+3727.8</f>
        <v>6420.6</v>
      </c>
      <c r="H77" s="64">
        <f>D77+5395.5</f>
        <v>8088.3</v>
      </c>
    </row>
    <row r="78" spans="1:8" ht="15">
      <c r="A78" s="110">
        <v>1</v>
      </c>
      <c r="B78" s="71" t="s">
        <v>7</v>
      </c>
      <c r="C78" s="111">
        <v>160</v>
      </c>
      <c r="D78" s="120">
        <v>3234</v>
      </c>
      <c r="E78" s="56">
        <f>D78+1693.9</f>
        <v>4927.9</v>
      </c>
      <c r="F78" s="57">
        <f>D78+3162.7</f>
        <v>6396.7</v>
      </c>
      <c r="G78" s="106">
        <f>D78+3727.8</f>
        <v>6961.8</v>
      </c>
      <c r="H78" s="57">
        <f>D78+5395.5</f>
        <v>8629.5</v>
      </c>
    </row>
    <row r="79" spans="1:8" ht="15">
      <c r="A79" s="112">
        <v>1.5</v>
      </c>
      <c r="B79" s="65" t="s">
        <v>8</v>
      </c>
      <c r="C79" s="113">
        <v>240</v>
      </c>
      <c r="D79" s="121">
        <v>3867.6</v>
      </c>
      <c r="E79" s="55">
        <f aca="true" t="shared" si="8" ref="E79:E91">D79+1693.9</f>
        <v>5561.5</v>
      </c>
      <c r="F79" s="68">
        <f aca="true" t="shared" si="9" ref="F79:F91">D79+3162.7</f>
        <v>7030.299999999999</v>
      </c>
      <c r="G79" s="104">
        <f aca="true" t="shared" si="10" ref="G79:G91">D79+3727.8</f>
        <v>7595.4</v>
      </c>
      <c r="H79" s="68">
        <f aca="true" t="shared" si="11" ref="H79:H91">D79+5395.5</f>
        <v>9263.1</v>
      </c>
    </row>
    <row r="80" spans="1:8" ht="15">
      <c r="A80" s="110">
        <v>2</v>
      </c>
      <c r="B80" s="71" t="s">
        <v>9</v>
      </c>
      <c r="C80" s="111">
        <v>320</v>
      </c>
      <c r="D80" s="120">
        <v>4395.6</v>
      </c>
      <c r="E80" s="56">
        <f t="shared" si="8"/>
        <v>6089.5</v>
      </c>
      <c r="F80" s="57">
        <f t="shared" si="9"/>
        <v>7558.3</v>
      </c>
      <c r="G80" s="106">
        <f t="shared" si="10"/>
        <v>8123.400000000001</v>
      </c>
      <c r="H80" s="57">
        <f t="shared" si="11"/>
        <v>9791.1</v>
      </c>
    </row>
    <row r="81" spans="1:8" ht="15">
      <c r="A81" s="112">
        <v>2.5</v>
      </c>
      <c r="B81" s="65" t="s">
        <v>10</v>
      </c>
      <c r="C81" s="113">
        <v>400</v>
      </c>
      <c r="D81" s="121">
        <v>5049</v>
      </c>
      <c r="E81" s="55">
        <f t="shared" si="8"/>
        <v>6742.9</v>
      </c>
      <c r="F81" s="68">
        <f t="shared" si="9"/>
        <v>8211.7</v>
      </c>
      <c r="G81" s="104">
        <f t="shared" si="10"/>
        <v>8776.8</v>
      </c>
      <c r="H81" s="68">
        <f t="shared" si="11"/>
        <v>10444.5</v>
      </c>
    </row>
    <row r="82" spans="1:8" ht="15">
      <c r="A82" s="110">
        <v>3</v>
      </c>
      <c r="B82" s="71" t="s">
        <v>11</v>
      </c>
      <c r="C82" s="111">
        <v>480</v>
      </c>
      <c r="D82" s="120">
        <v>5715.6</v>
      </c>
      <c r="E82" s="56">
        <f t="shared" si="8"/>
        <v>7409.5</v>
      </c>
      <c r="F82" s="57">
        <f t="shared" si="9"/>
        <v>8878.3</v>
      </c>
      <c r="G82" s="106">
        <f t="shared" si="10"/>
        <v>9443.400000000001</v>
      </c>
      <c r="H82" s="57">
        <f t="shared" si="11"/>
        <v>11111.1</v>
      </c>
    </row>
    <row r="83" spans="1:8" ht="15">
      <c r="A83" s="112">
        <v>3.5</v>
      </c>
      <c r="B83" s="65" t="s">
        <v>12</v>
      </c>
      <c r="C83" s="113">
        <v>560</v>
      </c>
      <c r="D83" s="121">
        <v>6206.4</v>
      </c>
      <c r="E83" s="55">
        <f t="shared" si="8"/>
        <v>7900.299999999999</v>
      </c>
      <c r="F83" s="68">
        <f t="shared" si="9"/>
        <v>9369.099999999999</v>
      </c>
      <c r="G83" s="104">
        <f t="shared" si="10"/>
        <v>9934.2</v>
      </c>
      <c r="H83" s="68">
        <f t="shared" si="11"/>
        <v>11601.9</v>
      </c>
    </row>
    <row r="84" spans="1:8" ht="15">
      <c r="A84" s="110">
        <v>4</v>
      </c>
      <c r="B84" s="71" t="s">
        <v>13</v>
      </c>
      <c r="C84" s="111">
        <v>640</v>
      </c>
      <c r="D84" s="120">
        <v>6874.8</v>
      </c>
      <c r="E84" s="56">
        <f t="shared" si="8"/>
        <v>8568.7</v>
      </c>
      <c r="F84" s="57">
        <f t="shared" si="9"/>
        <v>10037.5</v>
      </c>
      <c r="G84" s="106">
        <f t="shared" si="10"/>
        <v>10602.6</v>
      </c>
      <c r="H84" s="57">
        <f t="shared" si="11"/>
        <v>12270.3</v>
      </c>
    </row>
    <row r="85" spans="1:8" ht="15">
      <c r="A85" s="112">
        <v>5</v>
      </c>
      <c r="B85" s="65" t="s">
        <v>14</v>
      </c>
      <c r="C85" s="113">
        <v>800</v>
      </c>
      <c r="D85" s="121">
        <v>7826.4</v>
      </c>
      <c r="E85" s="55">
        <f t="shared" si="8"/>
        <v>9520.3</v>
      </c>
      <c r="F85" s="68">
        <f t="shared" si="9"/>
        <v>10989.099999999999</v>
      </c>
      <c r="G85" s="104">
        <f t="shared" si="10"/>
        <v>11554.2</v>
      </c>
      <c r="H85" s="68">
        <f t="shared" si="11"/>
        <v>13221.9</v>
      </c>
    </row>
    <row r="86" spans="1:8" ht="15">
      <c r="A86" s="110">
        <v>6</v>
      </c>
      <c r="B86" s="71" t="s">
        <v>15</v>
      </c>
      <c r="C86" s="111">
        <v>960</v>
      </c>
      <c r="D86" s="120">
        <v>8965.2</v>
      </c>
      <c r="E86" s="56">
        <f t="shared" si="8"/>
        <v>10659.1</v>
      </c>
      <c r="F86" s="57">
        <f t="shared" si="9"/>
        <v>12127.900000000001</v>
      </c>
      <c r="G86" s="106">
        <f t="shared" si="10"/>
        <v>12693</v>
      </c>
      <c r="H86" s="57">
        <f t="shared" si="11"/>
        <v>14360.7</v>
      </c>
    </row>
    <row r="87" spans="1:8" ht="15">
      <c r="A87" s="112">
        <v>7.5</v>
      </c>
      <c r="B87" s="114" t="s">
        <v>72</v>
      </c>
      <c r="C87" s="113">
        <v>1210</v>
      </c>
      <c r="D87" s="121">
        <v>10372.8</v>
      </c>
      <c r="E87" s="55">
        <f t="shared" si="8"/>
        <v>12066.699999999999</v>
      </c>
      <c r="F87" s="68">
        <f t="shared" si="9"/>
        <v>13535.5</v>
      </c>
      <c r="G87" s="104">
        <f t="shared" si="10"/>
        <v>14100.599999999999</v>
      </c>
      <c r="H87" s="68">
        <f t="shared" si="11"/>
        <v>15768.3</v>
      </c>
    </row>
    <row r="88" spans="1:8" ht="15">
      <c r="A88" s="110">
        <v>9</v>
      </c>
      <c r="B88" s="115" t="s">
        <v>18</v>
      </c>
      <c r="C88" s="111">
        <v>1400</v>
      </c>
      <c r="D88" s="120">
        <v>11764.8</v>
      </c>
      <c r="E88" s="56">
        <f t="shared" si="8"/>
        <v>13458.699999999999</v>
      </c>
      <c r="F88" s="57">
        <f t="shared" si="9"/>
        <v>14927.5</v>
      </c>
      <c r="G88" s="106">
        <f t="shared" si="10"/>
        <v>15492.599999999999</v>
      </c>
      <c r="H88" s="57">
        <f t="shared" si="11"/>
        <v>17160.3</v>
      </c>
    </row>
    <row r="89" spans="1:8" ht="15">
      <c r="A89" s="112">
        <v>11</v>
      </c>
      <c r="B89" s="114" t="s">
        <v>73</v>
      </c>
      <c r="C89" s="113">
        <v>1800</v>
      </c>
      <c r="D89" s="121">
        <v>13398</v>
      </c>
      <c r="E89" s="55">
        <f t="shared" si="8"/>
        <v>15091.9</v>
      </c>
      <c r="F89" s="68">
        <f t="shared" si="9"/>
        <v>16560.7</v>
      </c>
      <c r="G89" s="104">
        <f t="shared" si="10"/>
        <v>17125.8</v>
      </c>
      <c r="H89" s="68">
        <f t="shared" si="11"/>
        <v>18793.5</v>
      </c>
    </row>
    <row r="90" spans="1:8" ht="15">
      <c r="A90" s="110">
        <v>13.5</v>
      </c>
      <c r="B90" s="115" t="s">
        <v>74</v>
      </c>
      <c r="C90" s="111">
        <v>2150</v>
      </c>
      <c r="D90" s="120">
        <v>17487.6</v>
      </c>
      <c r="E90" s="56">
        <f t="shared" si="8"/>
        <v>19181.5</v>
      </c>
      <c r="F90" s="57">
        <f t="shared" si="9"/>
        <v>20650.3</v>
      </c>
      <c r="G90" s="106">
        <f t="shared" si="10"/>
        <v>21215.399999999998</v>
      </c>
      <c r="H90" s="57">
        <f t="shared" si="11"/>
        <v>22883.1</v>
      </c>
    </row>
    <row r="91" spans="1:8" ht="15.75" thickBot="1">
      <c r="A91" s="116">
        <v>16.5</v>
      </c>
      <c r="B91" s="117" t="s">
        <v>75</v>
      </c>
      <c r="C91" s="118">
        <v>2600</v>
      </c>
      <c r="D91" s="122">
        <v>22105.2</v>
      </c>
      <c r="E91" s="58">
        <f t="shared" si="8"/>
        <v>23799.100000000002</v>
      </c>
      <c r="F91" s="70">
        <f t="shared" si="9"/>
        <v>25267.9</v>
      </c>
      <c r="G91" s="105">
        <f t="shared" si="10"/>
        <v>25833</v>
      </c>
      <c r="H91" s="70">
        <f t="shared" si="11"/>
        <v>27500.7</v>
      </c>
    </row>
  </sheetData>
  <sheetProtection/>
  <mergeCells count="51">
    <mergeCell ref="A1:H1"/>
    <mergeCell ref="A2:H2"/>
    <mergeCell ref="A3:H3"/>
    <mergeCell ref="A4:H4"/>
    <mergeCell ref="A6:A7"/>
    <mergeCell ref="B6:D7"/>
    <mergeCell ref="E6:E7"/>
    <mergeCell ref="F6:F7"/>
    <mergeCell ref="G6:G7"/>
    <mergeCell ref="H6:H7"/>
    <mergeCell ref="A8:A13"/>
    <mergeCell ref="B8:D13"/>
    <mergeCell ref="E8:E13"/>
    <mergeCell ref="F8:F13"/>
    <mergeCell ref="G8:G13"/>
    <mergeCell ref="H8:H13"/>
    <mergeCell ref="A14:A15"/>
    <mergeCell ref="A32:H32"/>
    <mergeCell ref="A33:H33"/>
    <mergeCell ref="A34:H34"/>
    <mergeCell ref="A35:H35"/>
    <mergeCell ref="A37:A38"/>
    <mergeCell ref="B37:D38"/>
    <mergeCell ref="E37:E38"/>
    <mergeCell ref="F37:F38"/>
    <mergeCell ref="G37:G38"/>
    <mergeCell ref="H37:H38"/>
    <mergeCell ref="A39:A44"/>
    <mergeCell ref="B39:D44"/>
    <mergeCell ref="E39:E44"/>
    <mergeCell ref="F39:F44"/>
    <mergeCell ref="G39:G44"/>
    <mergeCell ref="H39:H44"/>
    <mergeCell ref="A45:A46"/>
    <mergeCell ref="A62:H62"/>
    <mergeCell ref="A63:H63"/>
    <mergeCell ref="A64:H64"/>
    <mergeCell ref="A65:H65"/>
    <mergeCell ref="A67:A68"/>
    <mergeCell ref="B67:D68"/>
    <mergeCell ref="E67:E68"/>
    <mergeCell ref="F67:F68"/>
    <mergeCell ref="G67:G68"/>
    <mergeCell ref="A75:A76"/>
    <mergeCell ref="H67:H68"/>
    <mergeCell ref="A69:A74"/>
    <mergeCell ref="B69:D74"/>
    <mergeCell ref="E69:E74"/>
    <mergeCell ref="F69:F74"/>
    <mergeCell ref="G69:G74"/>
    <mergeCell ref="H69:H74"/>
  </mergeCells>
  <printOptions/>
  <pageMargins left="0.7" right="0.7" top="0.75" bottom="0.75" header="0.3" footer="0.3"/>
  <pageSetup orientation="portrait" paperSize="9"/>
  <drawing r:id="rId3"/>
  <legacyDrawing r:id="rId2"/>
  <oleObjects>
    <oleObject progId="CorelDRAW.Graphic.13" shapeId="1023898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2018-10-30T11:15:45Z</cp:lastPrinted>
  <dcterms:created xsi:type="dcterms:W3CDTF">1996-10-08T23:32:33Z</dcterms:created>
  <dcterms:modified xsi:type="dcterms:W3CDTF">2022-01-11T12:54:11Z</dcterms:modified>
  <cp:category/>
  <cp:version/>
  <cp:contentType/>
  <cp:contentStatus/>
</cp:coreProperties>
</file>